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R:\HD24\Secmar\"/>
    </mc:Choice>
  </mc:AlternateContent>
  <xr:revisionPtr revIDLastSave="0" documentId="13_ncr:1_{011AD5E6-BBC6-4B5F-9F02-B4E7FA688D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CMAR18.XLS" sheetId="1" r:id="rId1"/>
    <sheet name="Misc Thermal" sheetId="5" r:id="rId2"/>
    <sheet name="Therm Maintenance" sheetId="4" r:id="rId3"/>
  </sheets>
  <definedNames>
    <definedName name="_Fill">SECMAR18.XLS!$C$46:$G$46</definedName>
    <definedName name="Bridger">SECMAR18.XLS!#REF!</definedName>
    <definedName name="disclsp">SECMAR18.XLS!#REF!</definedName>
    <definedName name="MONTH">SECMAR18.XLS!$A$28:$P$29</definedName>
    <definedName name="_xlnm.Print_Area" localSheetId="0">SECMAR18.XLS!$A$1:$P$124</definedName>
    <definedName name="_xlnm.Print_Area" localSheetId="2">'Therm Maintenance'!$A$2:$R$38</definedName>
    <definedName name="Repace_Thermal">SECMAR18.XLS!#REF!</definedName>
    <definedName name="repclsp">SECMAR18.XLS!#REF!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1" l="1"/>
  <c r="B48" i="1"/>
  <c r="B46" i="1" l="1"/>
  <c r="N53" i="1" l="1"/>
  <c r="O53" i="1"/>
  <c r="B87" i="1" l="1"/>
  <c r="C53" i="1" l="1"/>
  <c r="D53" i="1"/>
  <c r="P23" i="5" l="1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13" i="1"/>
  <c r="N109" i="1"/>
  <c r="L109" i="1"/>
  <c r="J109" i="1"/>
  <c r="H109" i="1"/>
  <c r="F109" i="1"/>
  <c r="D109" i="1"/>
  <c r="B106" i="1"/>
  <c r="I6" i="5"/>
  <c r="C6" i="5"/>
  <c r="G1" i="5"/>
  <c r="R20" i="4"/>
  <c r="R21" i="4"/>
  <c r="R25" i="4"/>
  <c r="R37" i="4"/>
  <c r="Q20" i="4"/>
  <c r="Q21" i="4"/>
  <c r="Q37" i="4"/>
  <c r="P20" i="4"/>
  <c r="P21" i="4"/>
  <c r="P37" i="4"/>
  <c r="O20" i="4"/>
  <c r="O41" i="4" s="1"/>
  <c r="O46" i="4" s="1"/>
  <c r="O21" i="4"/>
  <c r="O37" i="4"/>
  <c r="N20" i="4"/>
  <c r="N41" i="4"/>
  <c r="N46" i="4" s="1"/>
  <c r="N21" i="4"/>
  <c r="N37" i="4"/>
  <c r="M20" i="4"/>
  <c r="M41" i="4" s="1"/>
  <c r="M46" i="4" s="1"/>
  <c r="M21" i="4"/>
  <c r="M37" i="4"/>
  <c r="L20" i="4"/>
  <c r="L25" i="4" s="1"/>
  <c r="L21" i="4"/>
  <c r="L37" i="4"/>
  <c r="K20" i="4"/>
  <c r="K41" i="4"/>
  <c r="K46" i="4" s="1"/>
  <c r="K21" i="4"/>
  <c r="K37" i="4"/>
  <c r="J20" i="4"/>
  <c r="J21" i="4"/>
  <c r="J37" i="4"/>
  <c r="I20" i="4"/>
  <c r="I21" i="4"/>
  <c r="I41" i="4" s="1"/>
  <c r="I46" i="4" s="1"/>
  <c r="I37" i="4"/>
  <c r="H20" i="4"/>
  <c r="H21" i="4"/>
  <c r="H37" i="4"/>
  <c r="G20" i="4"/>
  <c r="G21" i="4"/>
  <c r="G37" i="4"/>
  <c r="F20" i="4"/>
  <c r="F41" i="4" s="1"/>
  <c r="F46" i="4" s="1"/>
  <c r="F21" i="4"/>
  <c r="F37" i="4"/>
  <c r="E20" i="4"/>
  <c r="E25" i="4" s="1"/>
  <c r="E21" i="4"/>
  <c r="E41" i="4" s="1"/>
  <c r="E46" i="4" s="1"/>
  <c r="E37" i="4"/>
  <c r="C34" i="4"/>
  <c r="C33" i="4"/>
  <c r="C32" i="4"/>
  <c r="C31" i="4"/>
  <c r="C30" i="4"/>
  <c r="B112" i="1"/>
  <c r="B85" i="1"/>
  <c r="B84" i="1"/>
  <c r="B82" i="1"/>
  <c r="B86" i="1"/>
  <c r="B83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P35" i="1"/>
  <c r="P43" i="1" s="1"/>
  <c r="P53" i="1"/>
  <c r="P72" i="1"/>
  <c r="P76" i="1"/>
  <c r="O35" i="1"/>
  <c r="O43" i="1" s="1"/>
  <c r="O72" i="1"/>
  <c r="O76" i="1"/>
  <c r="N35" i="1"/>
  <c r="N43" i="1" s="1"/>
  <c r="N72" i="1"/>
  <c r="N78" i="1" s="1"/>
  <c r="N76" i="1"/>
  <c r="M35" i="1"/>
  <c r="M43" i="1"/>
  <c r="M53" i="1"/>
  <c r="M72" i="1"/>
  <c r="M76" i="1"/>
  <c r="L35" i="1"/>
  <c r="L43" i="1" s="1"/>
  <c r="L53" i="1"/>
  <c r="L72" i="1"/>
  <c r="L76" i="1"/>
  <c r="K35" i="1"/>
  <c r="K43" i="1" s="1"/>
  <c r="K53" i="1"/>
  <c r="K72" i="1"/>
  <c r="K76" i="1"/>
  <c r="K78" i="1" s="1"/>
  <c r="J35" i="1"/>
  <c r="J43" i="1" s="1"/>
  <c r="J53" i="1"/>
  <c r="J72" i="1"/>
  <c r="J76" i="1"/>
  <c r="I35" i="1"/>
  <c r="I43" i="1" s="1"/>
  <c r="I53" i="1"/>
  <c r="I72" i="1"/>
  <c r="I76" i="1"/>
  <c r="H35" i="1"/>
  <c r="H43" i="1" s="1"/>
  <c r="H53" i="1"/>
  <c r="H72" i="1"/>
  <c r="H76" i="1"/>
  <c r="G35" i="1"/>
  <c r="G43" i="1"/>
  <c r="G53" i="1"/>
  <c r="G72" i="1"/>
  <c r="G76" i="1"/>
  <c r="F35" i="1"/>
  <c r="F43" i="1" s="1"/>
  <c r="F53" i="1"/>
  <c r="F72" i="1"/>
  <c r="F76" i="1"/>
  <c r="E35" i="1"/>
  <c r="E43" i="1" s="1"/>
  <c r="E53" i="1"/>
  <c r="E72" i="1"/>
  <c r="E76" i="1"/>
  <c r="D35" i="1"/>
  <c r="D43" i="1" s="1"/>
  <c r="D72" i="1"/>
  <c r="D76" i="1"/>
  <c r="C35" i="1"/>
  <c r="C43" i="1" s="1"/>
  <c r="C55" i="1" s="1"/>
  <c r="C72" i="1"/>
  <c r="C76" i="1"/>
  <c r="R22" i="4"/>
  <c r="R42" i="4" s="1"/>
  <c r="R23" i="4"/>
  <c r="Q22" i="4"/>
  <c r="Q42" i="4" s="1"/>
  <c r="Q23" i="4"/>
  <c r="P22" i="4"/>
  <c r="P23" i="4"/>
  <c r="P42" i="4"/>
  <c r="O22" i="4"/>
  <c r="O23" i="4"/>
  <c r="N22" i="4"/>
  <c r="N42" i="4" s="1"/>
  <c r="N25" i="4"/>
  <c r="N23" i="4"/>
  <c r="M22" i="4"/>
  <c r="M23" i="4"/>
  <c r="M42" i="4"/>
  <c r="L22" i="4"/>
  <c r="L23" i="4"/>
  <c r="K22" i="4"/>
  <c r="K23" i="4"/>
  <c r="J22" i="4"/>
  <c r="J23" i="4"/>
  <c r="J42" i="4" s="1"/>
  <c r="I22" i="4"/>
  <c r="I42" i="4" s="1"/>
  <c r="I23" i="4"/>
  <c r="H22" i="4"/>
  <c r="H23" i="4"/>
  <c r="G22" i="4"/>
  <c r="G23" i="4"/>
  <c r="F22" i="4"/>
  <c r="F23" i="4"/>
  <c r="E22" i="4"/>
  <c r="E23" i="4"/>
  <c r="E42" i="4" s="1"/>
  <c r="E121" i="1"/>
  <c r="B51" i="1"/>
  <c r="I99" i="1"/>
  <c r="C99" i="1"/>
  <c r="C65" i="1"/>
  <c r="I65" i="1"/>
  <c r="I28" i="1"/>
  <c r="C28" i="1"/>
  <c r="G94" i="1"/>
  <c r="G60" i="1"/>
  <c r="G23" i="1"/>
  <c r="B37" i="1"/>
  <c r="B36" i="1"/>
  <c r="B16" i="1"/>
  <c r="C19" i="1"/>
  <c r="D19" i="1"/>
  <c r="L19" i="1"/>
  <c r="M19" i="1"/>
  <c r="E19" i="1"/>
  <c r="F19" i="1"/>
  <c r="G19" i="1"/>
  <c r="H19" i="1"/>
  <c r="I19" i="1"/>
  <c r="J19" i="1"/>
  <c r="K19" i="1"/>
  <c r="N19" i="1"/>
  <c r="O19" i="1"/>
  <c r="P19" i="1"/>
  <c r="B47" i="1"/>
  <c r="B49" i="1"/>
  <c r="B103" i="1"/>
  <c r="B107" i="1"/>
  <c r="C114" i="1"/>
  <c r="C109" i="1"/>
  <c r="D114" i="1"/>
  <c r="L114" i="1"/>
  <c r="L116" i="1" s="1"/>
  <c r="M114" i="1"/>
  <c r="E114" i="1"/>
  <c r="F114" i="1"/>
  <c r="G114" i="1"/>
  <c r="H114" i="1"/>
  <c r="I114" i="1"/>
  <c r="J114" i="1"/>
  <c r="K114" i="1"/>
  <c r="P114" i="1"/>
  <c r="N114" i="1"/>
  <c r="O114" i="1"/>
  <c r="O109" i="1"/>
  <c r="P109" i="1"/>
  <c r="P116" i="1" s="1"/>
  <c r="E109" i="1"/>
  <c r="G109" i="1"/>
  <c r="I109" i="1"/>
  <c r="K109" i="1"/>
  <c r="M109" i="1"/>
  <c r="E2" i="4"/>
  <c r="K2" i="4" s="1"/>
  <c r="K27" i="4" s="1"/>
  <c r="R12" i="4"/>
  <c r="R13" i="4"/>
  <c r="R17" i="4" s="1"/>
  <c r="R14" i="4"/>
  <c r="R15" i="4"/>
  <c r="Q12" i="4"/>
  <c r="Q13" i="4"/>
  <c r="Q14" i="4"/>
  <c r="Q15" i="4"/>
  <c r="P12" i="4"/>
  <c r="P13" i="4"/>
  <c r="P14" i="4"/>
  <c r="P15" i="4"/>
  <c r="O12" i="4"/>
  <c r="O13" i="4"/>
  <c r="O14" i="4"/>
  <c r="O17" i="4" s="1"/>
  <c r="O15" i="4"/>
  <c r="N12" i="4"/>
  <c r="N17" i="4" s="1"/>
  <c r="N13" i="4"/>
  <c r="N14" i="4"/>
  <c r="N15" i="4"/>
  <c r="M12" i="4"/>
  <c r="M17" i="4" s="1"/>
  <c r="M13" i="4"/>
  <c r="M14" i="4"/>
  <c r="M15" i="4"/>
  <c r="L12" i="4"/>
  <c r="L17" i="4" s="1"/>
  <c r="L13" i="4"/>
  <c r="L14" i="4"/>
  <c r="L15" i="4"/>
  <c r="K12" i="4"/>
  <c r="K13" i="4"/>
  <c r="K14" i="4"/>
  <c r="K15" i="4"/>
  <c r="J12" i="4"/>
  <c r="J13" i="4"/>
  <c r="J14" i="4"/>
  <c r="J17" i="4"/>
  <c r="J15" i="4"/>
  <c r="I12" i="4"/>
  <c r="I13" i="4"/>
  <c r="I17" i="4"/>
  <c r="I14" i="4"/>
  <c r="I15" i="4"/>
  <c r="H12" i="4"/>
  <c r="H17" i="4"/>
  <c r="H13" i="4"/>
  <c r="H14" i="4"/>
  <c r="H15" i="4"/>
  <c r="G12" i="4"/>
  <c r="G17" i="4" s="1"/>
  <c r="G13" i="4"/>
  <c r="G14" i="4"/>
  <c r="G15" i="4"/>
  <c r="F12" i="4"/>
  <c r="F13" i="4"/>
  <c r="F14" i="4"/>
  <c r="F15" i="4"/>
  <c r="E12" i="4"/>
  <c r="E13" i="4"/>
  <c r="E14" i="4"/>
  <c r="E15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H41" i="4"/>
  <c r="H46" i="4"/>
  <c r="O42" i="4"/>
  <c r="R41" i="4"/>
  <c r="R46" i="4" s="1"/>
  <c r="J78" i="1"/>
  <c r="G42" i="4"/>
  <c r="G78" i="1" l="1"/>
  <c r="M78" i="1"/>
  <c r="B114" i="1"/>
  <c r="F17" i="4"/>
  <c r="F42" i="4"/>
  <c r="H42" i="4"/>
  <c r="K42" i="4"/>
  <c r="M55" i="1"/>
  <c r="M90" i="1" s="1"/>
  <c r="Q41" i="4"/>
  <c r="Q46" i="4" s="1"/>
  <c r="Q17" i="4"/>
  <c r="B76" i="1"/>
  <c r="E78" i="1"/>
  <c r="P78" i="1"/>
  <c r="I25" i="4"/>
  <c r="M25" i="4"/>
  <c r="E17" i="4"/>
  <c r="K17" i="4"/>
  <c r="P17" i="4"/>
  <c r="L42" i="4"/>
  <c r="H78" i="1"/>
  <c r="I78" i="1"/>
  <c r="F25" i="4"/>
  <c r="G25" i="4"/>
  <c r="J25" i="4"/>
  <c r="O25" i="4"/>
  <c r="P41" i="4"/>
  <c r="P46" i="4" s="1"/>
  <c r="H25" i="4"/>
  <c r="I55" i="1"/>
  <c r="O78" i="1"/>
  <c r="L41" i="4"/>
  <c r="L46" i="4" s="1"/>
  <c r="H116" i="1"/>
  <c r="Q25" i="4"/>
  <c r="G41" i="4"/>
  <c r="G46" i="4" s="1"/>
  <c r="C78" i="1"/>
  <c r="C101" i="1" s="1"/>
  <c r="K25" i="4"/>
  <c r="J41" i="4"/>
  <c r="J46" i="4" s="1"/>
  <c r="G116" i="1"/>
  <c r="E55" i="1"/>
  <c r="E101" i="1" s="1"/>
  <c r="F78" i="1"/>
  <c r="K55" i="1"/>
  <c r="K101" i="1" s="1"/>
  <c r="K10" i="1" s="1"/>
  <c r="L78" i="1"/>
  <c r="O55" i="1"/>
  <c r="J116" i="1"/>
  <c r="P25" i="4"/>
  <c r="C116" i="1"/>
  <c r="G55" i="1"/>
  <c r="G90" i="1" s="1"/>
  <c r="O116" i="1"/>
  <c r="D116" i="1"/>
  <c r="N116" i="1"/>
  <c r="D55" i="1"/>
  <c r="B43" i="1"/>
  <c r="B72" i="1"/>
  <c r="D78" i="1"/>
  <c r="E116" i="1"/>
  <c r="H55" i="1"/>
  <c r="H90" i="1" s="1"/>
  <c r="L55" i="1"/>
  <c r="L101" i="1" s="1"/>
  <c r="L10" i="1" s="1"/>
  <c r="N55" i="1"/>
  <c r="N90" i="1" s="1"/>
  <c r="P55" i="1"/>
  <c r="F55" i="1"/>
  <c r="J55" i="1"/>
  <c r="J101" i="1" s="1"/>
  <c r="J10" i="1" s="1"/>
  <c r="B35" i="1"/>
  <c r="I116" i="1"/>
  <c r="M116" i="1"/>
  <c r="B88" i="1"/>
  <c r="K116" i="1"/>
  <c r="F116" i="1"/>
  <c r="B109" i="1"/>
  <c r="B53" i="1"/>
  <c r="E27" i="4"/>
  <c r="B19" i="1"/>
  <c r="B116" i="1" l="1"/>
  <c r="I90" i="1"/>
  <c r="P90" i="1"/>
  <c r="O101" i="1"/>
  <c r="N101" i="1"/>
  <c r="N10" i="1" s="1"/>
  <c r="N22" i="1" s="1"/>
  <c r="K90" i="1"/>
  <c r="J90" i="1"/>
  <c r="M101" i="1"/>
  <c r="M10" i="1" s="1"/>
  <c r="M22" i="1" s="1"/>
  <c r="O90" i="1"/>
  <c r="I101" i="1"/>
  <c r="I10" i="1" s="1"/>
  <c r="I22" i="1" s="1"/>
  <c r="E90" i="1"/>
  <c r="F90" i="1"/>
  <c r="F101" i="1"/>
  <c r="F10" i="1" s="1"/>
  <c r="F22" i="1" s="1"/>
  <c r="E10" i="1"/>
  <c r="E22" i="1" s="1"/>
  <c r="E118" i="1"/>
  <c r="C10" i="1"/>
  <c r="C22" i="1" s="1"/>
  <c r="O10" i="1"/>
  <c r="O22" i="1" s="1"/>
  <c r="C90" i="1"/>
  <c r="G101" i="1"/>
  <c r="B78" i="1"/>
  <c r="O118" i="1"/>
  <c r="L90" i="1"/>
  <c r="H101" i="1"/>
  <c r="H10" i="1" s="1"/>
  <c r="H22" i="1" s="1"/>
  <c r="P101" i="1"/>
  <c r="C118" i="1"/>
  <c r="D101" i="1"/>
  <c r="D10" i="1" s="1"/>
  <c r="D90" i="1"/>
  <c r="B55" i="1"/>
  <c r="F118" i="1"/>
  <c r="K22" i="1"/>
  <c r="K118" i="1"/>
  <c r="J118" i="1"/>
  <c r="J22" i="1"/>
  <c r="L22" i="1"/>
  <c r="L118" i="1"/>
  <c r="N118" i="1" l="1"/>
  <c r="M118" i="1"/>
  <c r="I118" i="1"/>
  <c r="G10" i="1"/>
  <c r="G22" i="1" s="1"/>
  <c r="G118" i="1"/>
  <c r="H118" i="1"/>
  <c r="P118" i="1"/>
  <c r="P10" i="1"/>
  <c r="P22" i="1" s="1"/>
  <c r="B90" i="1"/>
  <c r="D118" i="1"/>
  <c r="B101" i="1"/>
  <c r="B118" i="1" l="1"/>
  <c r="D22" i="1"/>
  <c r="B22" i="1" s="1"/>
  <c r="B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>CINDY</author>
    <author>Diane Gerspach</author>
  </authors>
  <commentList>
    <comment ref="A13" authorId="0" shapeId="0" xr:uid="{00000000-0006-0000-0000-000001000000}">
      <text>
        <r>
          <rPr>
            <sz val="7"/>
            <color indexed="81"/>
            <rFont val="Tahoma"/>
            <family val="2"/>
          </rPr>
          <t>From the Final Reg or LDRS if we do one</t>
        </r>
      </text>
    </comment>
    <comment ref="A16" authorId="0" shapeId="0" xr:uid="{00000000-0006-0000-0000-000002000000}">
      <text>
        <r>
          <rPr>
            <sz val="7"/>
            <color indexed="81"/>
            <rFont val="Tahoma"/>
            <family val="2"/>
          </rPr>
          <t>From the Operating Program "Estimated  Firm Energy &amp; Interruptible Loads"</t>
        </r>
      </text>
    </comment>
    <comment ref="A33" authorId="1" shapeId="0" xr:uid="{00000000-0006-0000-0000-000003000000}">
      <text>
        <r>
          <rPr>
            <sz val="7"/>
            <color indexed="81"/>
            <rFont val="Tahoma"/>
            <family val="2"/>
          </rPr>
          <t>Diane:
These values don't change much, so unless there are line changes, they can stay the same.  Ask Eric King/BPA for updates every couple of years, maybe.  Last updated 99-00</t>
        </r>
      </text>
    </comment>
    <comment ref="A36" authorId="1" shapeId="0" xr:uid="{00000000-0006-0000-0000-000004000000}">
      <text>
        <r>
          <rPr>
            <b/>
            <sz val="7"/>
            <color indexed="81"/>
            <rFont val="Tahoma"/>
            <family val="2"/>
          </rPr>
          <t xml:space="preserve">DIANE:
</t>
        </r>
        <r>
          <rPr>
            <sz val="7"/>
            <color indexed="81"/>
            <rFont val="Tahoma"/>
            <family val="2"/>
          </rPr>
          <t>Actual values &amp; averages were received for 99-00, so calculations in lines 36-41 are not used.</t>
        </r>
        <r>
          <rPr>
            <sz val="7"/>
            <color indexed="81"/>
            <rFont val="Tahoma"/>
            <family val="2"/>
          </rPr>
          <t xml:space="preserve">
</t>
        </r>
      </text>
    </comment>
    <comment ref="A41" authorId="0" shapeId="0" xr:uid="{00000000-0006-0000-0000-000005000000}">
      <text>
        <r>
          <rPr>
            <sz val="7"/>
            <color indexed="81"/>
            <rFont val="Tahoma"/>
            <family val="2"/>
          </rPr>
          <t>This data needed from BPA</t>
        </r>
      </text>
    </comment>
    <comment ref="A45" authorId="0" shapeId="0" xr:uid="{00000000-0006-0000-0000-000006000000}">
      <text>
        <r>
          <rPr>
            <sz val="7"/>
            <color indexed="81"/>
            <rFont val="Tahoma"/>
            <family val="2"/>
          </rPr>
          <t xml:space="preserve">This data from the Planning data submitted by the parties.  Usually in its neatest format in the Final Operating Data, </t>
        </r>
      </text>
    </comment>
    <comment ref="A70" authorId="0" shapeId="0" xr:uid="{00000000-0006-0000-0000-000007000000}">
      <text>
        <r>
          <rPr>
            <sz val="7"/>
            <color indexed="81"/>
            <rFont val="Tahoma"/>
            <family val="2"/>
          </rPr>
          <t>The line limit to Idaho is still 1200 w-&gt;e, per Steve Jung at the ICP.  1-23-96 CF</t>
        </r>
      </text>
    </comment>
    <comment ref="A74" authorId="0" shapeId="0" xr:uid="{00000000-0006-0000-0000-000008000000}">
      <text>
        <r>
          <rPr>
            <sz val="7"/>
            <color indexed="81"/>
            <rFont val="Tahoma"/>
            <family val="2"/>
          </rPr>
          <t>The line limit to Utah via MPC is still 337, and the capacity factor is still .95 per Bill Abt at the ICP.  1-23-96 CF</t>
        </r>
      </text>
    </comment>
    <comment ref="A81" authorId="2" shapeId="0" xr:uid="{00000000-0006-0000-0000-000009000000}">
      <text>
        <r>
          <rPr>
            <b/>
            <sz val="8"/>
            <color indexed="81"/>
            <rFont val="Tahoma"/>
            <family val="2"/>
          </rPr>
          <t>Diane Gerspach:</t>
        </r>
        <r>
          <rPr>
            <sz val="8"/>
            <color indexed="81"/>
            <rFont val="Tahoma"/>
            <family val="2"/>
          </rPr>
          <t xml:space="preserve">
Data is from the WECC Plant data and Plant data additions spreadsheets.  These values are peak only.    Values are divided unto Summer [Jun-Sep] and Winter [Dec-Feb].  I used summer values for the rest of the months. </t>
        </r>
      </text>
    </comment>
    <comment ref="A103" authorId="0" shapeId="0" xr:uid="{00000000-0006-0000-0000-00000A000000}">
      <text>
        <r>
          <rPr>
            <sz val="7"/>
            <color indexed="81"/>
            <rFont val="Tahoma"/>
            <family val="2"/>
          </rPr>
          <t>This data was supplied by Phil Mesa = the DSI's total plant capacity - the DSI firm load.</t>
        </r>
      </text>
    </comment>
    <comment ref="A106" authorId="2" shapeId="0" xr:uid="{00000000-0006-0000-0000-00000B000000}">
      <text>
        <r>
          <rPr>
            <b/>
            <sz val="9"/>
            <color indexed="81"/>
            <rFont val="Tahoma"/>
            <family val="2"/>
          </rPr>
          <t>Diane Gerspach:</t>
        </r>
        <r>
          <rPr>
            <sz val="9"/>
            <color indexed="81"/>
            <rFont val="Tahoma"/>
            <family val="2"/>
          </rPr>
          <t xml:space="preserve">
from BPA submittal</t>
        </r>
      </text>
    </comment>
    <comment ref="A112" authorId="2" shapeId="0" xr:uid="{00000000-0006-0000-0000-00000C000000}">
      <text>
        <r>
          <rPr>
            <b/>
            <sz val="9"/>
            <color indexed="81"/>
            <rFont val="Tahoma"/>
            <family val="2"/>
          </rPr>
          <t>Diane Gerspach:</t>
        </r>
        <r>
          <rPr>
            <sz val="9"/>
            <color indexed="81"/>
            <rFont val="Tahoma"/>
            <family val="2"/>
          </rPr>
          <t xml:space="preserve">
from Pacificorp submittal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>Diane Gerspach</author>
  </authors>
  <commentList>
    <comment ref="C6" authorId="0" shapeId="0" xr:uid="{00000000-0006-0000-0200-000001000000}">
      <text>
        <r>
          <rPr>
            <sz val="9"/>
            <color indexed="81"/>
            <rFont val="Tahoma"/>
            <family val="2"/>
          </rPr>
          <t>puget's share  = 50%</t>
        </r>
      </text>
    </comment>
    <comment ref="C7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Puget's share = 50%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" authorId="1" shapeId="0" xr:uid="{00000000-0006-0000-0200-000003000000}">
      <text>
        <r>
          <rPr>
            <b/>
            <sz val="9"/>
            <color indexed="81"/>
            <rFont val="Tahoma"/>
            <family val="2"/>
          </rPr>
          <t>Puget, Avista, Pacific shares = 50%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Puget, Avista, Pacific shares = 50%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0" authorId="1" shapeId="0" xr:uid="{00000000-0006-0000-0200-000005000000}">
      <text>
        <r>
          <rPr>
            <b/>
            <sz val="10"/>
            <color indexed="81"/>
            <rFont val="Tahoma"/>
            <family val="2"/>
          </rPr>
          <t>Diane :
Avg. MW is an estimate.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A31" authorId="1" shapeId="0" xr:uid="{00000000-0006-0000-0200-000006000000}">
      <text>
        <r>
          <rPr>
            <b/>
            <sz val="10"/>
            <color indexed="81"/>
            <rFont val="Tahoma"/>
            <family val="2"/>
          </rPr>
          <t>Diane :
Taken from 98-99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<sst xmlns="http://schemas.openxmlformats.org/spreadsheetml/2006/main" count="328" uniqueCount="112">
  <si>
    <t>PACIFIC NORTHWEST COORDINATION AGREEMENT</t>
  </si>
  <si>
    <t>POTENTIAL SECONDARY MARKET</t>
  </si>
  <si>
    <t>ENERGY - Avg. MW</t>
  </si>
  <si>
    <t>WHEN THE COORDINATED SYSTEM IS AT UPPER RULE CURVE</t>
  </si>
  <si>
    <t>ANNUAL</t>
  </si>
  <si>
    <t>AVG.</t>
  </si>
  <si>
    <t>AUG1</t>
  </si>
  <si>
    <t>AUG2</t>
  </si>
  <si>
    <t>SEP</t>
  </si>
  <si>
    <t>OCT</t>
  </si>
  <si>
    <t>NOV</t>
  </si>
  <si>
    <t>DEC</t>
  </si>
  <si>
    <t>JAN</t>
  </si>
  <si>
    <t>FEB</t>
  </si>
  <si>
    <t>MAR</t>
  </si>
  <si>
    <t>APR1</t>
  </si>
  <si>
    <t>APR2</t>
  </si>
  <si>
    <t>MAY</t>
  </si>
  <si>
    <t>JUN</t>
  </si>
  <si>
    <t>JUL</t>
  </si>
  <si>
    <t>SECONDARY MARKET</t>
  </si>
  <si>
    <t>FELCC</t>
  </si>
  <si>
    <t>FIRM ENERGY LOAD</t>
  </si>
  <si>
    <t>SURPLUS ABOVE FIRM LOAD</t>
  </si>
  <si>
    <t>ADJUSTED SECONDARY MARKET</t>
  </si>
  <si>
    <t>SOUTHWEST MARKET</t>
  </si>
  <si>
    <t xml:space="preserve">  AC Capacity</t>
  </si>
  <si>
    <t xml:space="preserve">  DC Capacity</t>
  </si>
  <si>
    <t xml:space="preserve">  Total Line Limit</t>
  </si>
  <si>
    <t xml:space="preserve">    Less Loop Flow </t>
  </si>
  <si>
    <t xml:space="preserve">    Less Maintenance (f1)</t>
  </si>
  <si>
    <t>----</t>
  </si>
  <si>
    <t xml:space="preserve">  Net Line Limit</t>
  </si>
  <si>
    <t xml:space="preserve">  Capacity Factor</t>
  </si>
  <si>
    <t>Total Southwest Market</t>
  </si>
  <si>
    <t xml:space="preserve">  Less Firm Energy (f2)</t>
  </si>
  <si>
    <t xml:space="preserve">   BPA</t>
  </si>
  <si>
    <t xml:space="preserve">   PGE</t>
  </si>
  <si>
    <t xml:space="preserve">   PUGET</t>
  </si>
  <si>
    <t xml:space="preserve">  Total Firm Energy</t>
  </si>
  <si>
    <t>NET SOUTHWEST MARKET</t>
  </si>
  <si>
    <t xml:space="preserve"> (f1) - DC Line S.I.R. (Scheduled Inspection and Repair).</t>
  </si>
  <si>
    <t xml:space="preserve"> (f2) - From data submitted in accordance with Subsection 6(c) of the</t>
  </si>
  <si>
    <t xml:space="preserve">        Coordination Agreement.</t>
  </si>
  <si>
    <t>EASTERN MARKET</t>
  </si>
  <si>
    <t xml:space="preserve">  Total Line Limit to Idaho</t>
  </si>
  <si>
    <t xml:space="preserve">    Idaho (f1)</t>
  </si>
  <si>
    <t xml:space="preserve">    Capacity Factor</t>
  </si>
  <si>
    <t xml:space="preserve">  Net Line Limit to Idaho</t>
  </si>
  <si>
    <t xml:space="preserve">    Utah (f2)</t>
  </si>
  <si>
    <t xml:space="preserve">  Net Line Limit to Utah</t>
  </si>
  <si>
    <t>Total Eastern Market</t>
  </si>
  <si>
    <t>TOTAL EXPORT MARKET</t>
  </si>
  <si>
    <t xml:space="preserve"> (f2) - Net transfer limit over the Amps and Jefferson lines.</t>
  </si>
  <si>
    <t>POTENTIAL DSI LOAD (f1)</t>
  </si>
  <si>
    <t>DISPLACEABLE THERMAL (f2)</t>
  </si>
  <si>
    <t>Total Displaceable Thermal</t>
  </si>
  <si>
    <t>REPLACEABLE IMPORTS (f2)</t>
  </si>
  <si>
    <t xml:space="preserve">  MPC Corette</t>
  </si>
  <si>
    <t>Total Replaceable Imports</t>
  </si>
  <si>
    <t>TOTAL REPLACEABLE THERMAL</t>
  </si>
  <si>
    <t>TOTAL SECONDARY MARKET</t>
  </si>
  <si>
    <t xml:space="preserve"> (f1) - DSI total plant capacity less DSI firm load.</t>
  </si>
  <si>
    <t>DISPLACEABLE SMALL THERMAL</t>
  </si>
  <si>
    <t>MPC</t>
  </si>
  <si>
    <t>Total Plant</t>
  </si>
  <si>
    <t>Adjust</t>
  </si>
  <si>
    <t>Colstrip 1</t>
  </si>
  <si>
    <t>Colstrip 2</t>
  </si>
  <si>
    <t>Colstrip 3</t>
  </si>
  <si>
    <t>Colstrip 4</t>
  </si>
  <si>
    <t>Capability adjusted for maintenance</t>
  </si>
  <si>
    <t>none</t>
  </si>
  <si>
    <t>Portland</t>
  </si>
  <si>
    <t>Puget</t>
  </si>
  <si>
    <t>Pacific</t>
  </si>
  <si>
    <t>TOTAL</t>
  </si>
  <si>
    <t xml:space="preserve">NON CORDINATED SYSTEM - </t>
  </si>
  <si>
    <t xml:space="preserve">TOTAL </t>
  </si>
  <si>
    <t>Avista</t>
  </si>
  <si>
    <t>6/3-6/19</t>
  </si>
  <si>
    <t>TOTAL DISPLACEABLE</t>
  </si>
  <si>
    <t>NON-COORD</t>
  </si>
  <si>
    <t>DISPLACEABLE TOTAL</t>
  </si>
  <si>
    <t>NON-COORD TOTAL</t>
  </si>
  <si>
    <t xml:space="preserve"> (f1) - Estimated transfer (Westside) from Northwest to Idaho.  Assumes  the Jim Bridger plant is reduced.</t>
  </si>
  <si>
    <t>4/27-5/27</t>
  </si>
  <si>
    <t>6/1-7/1</t>
  </si>
  <si>
    <t>colstrip1&amp;2</t>
  </si>
  <si>
    <t>colstrip3&amp;4</t>
  </si>
  <si>
    <t xml:space="preserve">   PAC</t>
  </si>
  <si>
    <t xml:space="preserve">   DOPD</t>
  </si>
  <si>
    <t>BPA</t>
  </si>
  <si>
    <t>PacifiCorp</t>
  </si>
  <si>
    <t>Puget Sound Energy</t>
  </si>
  <si>
    <t>Portland General Electric</t>
  </si>
  <si>
    <t>Tacoma Power</t>
  </si>
  <si>
    <t>Other sources</t>
  </si>
  <si>
    <t xml:space="preserve">  PAC - Wyoming</t>
  </si>
  <si>
    <t>COLSTRIP 3 &amp; 4</t>
  </si>
  <si>
    <t>PORTLAND GENERAL</t>
  </si>
  <si>
    <t xml:space="preserve">  Misc. Thermal </t>
  </si>
  <si>
    <t xml:space="preserve">  PUGET - aggregate only</t>
  </si>
  <si>
    <t>Total Misc Thermal</t>
  </si>
  <si>
    <t xml:space="preserve">   GCPD</t>
  </si>
  <si>
    <t>done this year:</t>
  </si>
  <si>
    <t>PacifiCorp - aggregate only</t>
  </si>
  <si>
    <t>AVISTA - aggregate only</t>
  </si>
  <si>
    <t>x</t>
  </si>
  <si>
    <t>Columbia Gen. Station</t>
  </si>
  <si>
    <t>20-21 aggregate only</t>
  </si>
  <si>
    <t>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</si>
</sst>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_);[Red]\(#,##0.0\)"/>
    <numFmt numFmtId="167" formatCode="0.000000"/>
    <numFmt numFmtId="168" formatCode="General_)"/>
    <numFmt numFmtId="169" formatCode="_([$€-2]* #,##0.00_);_([$€-2]* \(#,##0.00\);_([$€-2]* &quot;-&quot;??_)"/>
    <numFmt numFmtId="170" formatCode="0.00_)"/>
    <numFmt numFmtId="171" formatCode="&quot;PV @&quot;\ 0.0%"/>
    <numFmt numFmtId="172" formatCode="#,##0.0\%_);\(#,##0.0\%\);#,##0.0\%_);@_)"/>
    <numFmt numFmtId="173" formatCode="0\ \ ;\(0\)\ \ \ "/>
    <numFmt numFmtId="174" formatCode="mmmm\ d\,\ yyyy"/>
    <numFmt numFmtId="175" formatCode="_(&quot;$&quot;* #,##0,_);_(&quot;$&quot;* \(#,##0,\);_(&quot;$&quot;* &quot;-&quot;??_);_(@_)"/>
    <numFmt numFmtId="176" formatCode="mmm\-yyyy"/>
    <numFmt numFmtId="177" formatCode="0.0;\-0.0;0"/>
  </numFmts>
  <fonts count="109">
    <font>
      <sz val="10"/>
      <name val="LTN Swis721 BT"/>
    </font>
    <font>
      <sz val="11"/>
      <color theme="1"/>
      <name val="Calibri"/>
      <family val="2"/>
      <scheme val="minor"/>
    </font>
    <font>
      <sz val="10"/>
      <name val="Helv"/>
    </font>
    <font>
      <b/>
      <sz val="10"/>
      <name val="Helv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</font>
    <font>
      <u/>
      <sz val="9"/>
      <name val="Arial"/>
      <family val="2"/>
    </font>
    <font>
      <sz val="9"/>
      <name val="Arial"/>
      <family val="2"/>
    </font>
    <font>
      <b/>
      <u/>
      <sz val="10"/>
      <name val="MS Sans Serif"/>
    </font>
    <font>
      <b/>
      <sz val="10"/>
      <name val="MS Sans Serif"/>
    </font>
    <font>
      <b/>
      <u/>
      <sz val="10"/>
      <name val="MS Sans Serif"/>
      <family val="2"/>
    </font>
    <font>
      <sz val="7"/>
      <color indexed="81"/>
      <name val="Tahoma"/>
      <family val="2"/>
    </font>
    <font>
      <b/>
      <sz val="7"/>
      <color indexed="81"/>
      <name val="Tahoma"/>
      <family val="2"/>
    </font>
    <font>
      <sz val="8"/>
      <name val="LTN Swis721 BT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sz val="10"/>
      <name val="MS Sans Serif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0"/>
      <name val="LTN Swis721 BT"/>
    </font>
    <font>
      <sz val="8"/>
      <name val="Times New Roman"/>
      <family val="1"/>
    </font>
    <font>
      <sz val="10"/>
      <name val="Arial"/>
      <family val="2"/>
    </font>
    <font>
      <sz val="8"/>
      <name val="Courier"/>
      <family val="3"/>
    </font>
    <font>
      <sz val="12"/>
      <name val="Times New Roman"/>
      <family val="1"/>
    </font>
    <font>
      <sz val="10"/>
      <name val="Times"/>
    </font>
    <font>
      <sz val="10"/>
      <color theme="1"/>
      <name val="Arial"/>
      <family val="2"/>
    </font>
    <font>
      <b/>
      <sz val="11"/>
      <color theme="3"/>
      <name val="Calibri"/>
      <family val="2"/>
      <scheme val="minor"/>
    </font>
    <font>
      <sz val="10"/>
      <name val="Courier"/>
      <family val="3"/>
    </font>
    <font>
      <sz val="12"/>
      <name val="Times New Roman"/>
    </font>
    <font>
      <sz val="10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sz val="8"/>
      <name val="Times"/>
      <family val="1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sz val="8"/>
      <name val="Palatino"/>
      <family val="1"/>
    </font>
    <font>
      <sz val="8"/>
      <name val="Lucida Bright"/>
      <family val="1"/>
    </font>
    <font>
      <sz val="7"/>
      <name val="Palatino"/>
      <family val="1"/>
    </font>
    <font>
      <b/>
      <sz val="8"/>
      <color indexed="17"/>
      <name val="Lucida Bright"/>
      <family val="1"/>
    </font>
    <font>
      <sz val="6"/>
      <color indexed="16"/>
      <name val="Palatino"/>
      <family val="1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8"/>
      <color indexed="12"/>
      <name val="Lucida Bright"/>
      <family val="1"/>
    </font>
    <font>
      <b/>
      <sz val="22"/>
      <color indexed="16"/>
      <name val="Arial"/>
      <family val="2"/>
    </font>
    <font>
      <sz val="11"/>
      <color indexed="53"/>
      <name val="Calibri"/>
      <family val="2"/>
    </font>
    <font>
      <b/>
      <i/>
      <sz val="16"/>
      <name val="Helv"/>
    </font>
    <font>
      <sz val="12"/>
      <name val="Arial"/>
      <family val="2"/>
    </font>
    <font>
      <b/>
      <i/>
      <sz val="10"/>
      <color indexed="8"/>
      <name val="Arial"/>
      <family val="2"/>
    </font>
    <font>
      <b/>
      <sz val="16"/>
      <color indexed="9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sz val="8"/>
      <name val="Arial"/>
      <family val="2"/>
    </font>
    <font>
      <sz val="8"/>
      <color indexed="14"/>
      <name val="Helvetica"/>
      <family val="2"/>
    </font>
    <font>
      <b/>
      <sz val="18"/>
      <color indexed="62"/>
      <name val="Cambria"/>
      <family val="2"/>
    </font>
    <font>
      <sz val="8"/>
      <color indexed="20"/>
      <name val="Lucida Bright"/>
      <family val="1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16"/>
      <name val="Times New Roman"/>
      <family val="1"/>
    </font>
    <font>
      <b/>
      <i/>
      <sz val="8"/>
      <name val="Helv"/>
    </font>
    <font>
      <sz val="10"/>
      <color indexed="9"/>
      <name val="Arial"/>
      <family val="2"/>
    </font>
    <font>
      <i/>
      <sz val="10"/>
      <color indexed="23"/>
      <name val="Arial"/>
      <family val="2"/>
    </font>
    <font>
      <sz val="18"/>
      <name val="Times New Roman"/>
      <family val="1"/>
    </font>
    <font>
      <sz val="18"/>
      <name val="Arial"/>
      <family val="2"/>
    </font>
    <font>
      <i/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sz val="8.25"/>
      <name val="Microsoft Sans Serif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b/>
      <sz val="11"/>
      <color theme="3"/>
      <name val="Arial"/>
      <family val="2"/>
    </font>
    <font>
      <sz val="11"/>
      <color theme="1"/>
      <name val="Arial"/>
      <family val="2"/>
    </font>
    <font>
      <sz val="7"/>
      <name val="Arial MT"/>
    </font>
    <font>
      <sz val="7"/>
      <color indexed="12"/>
      <name val="Helv"/>
    </font>
    <font>
      <sz val="7"/>
      <color indexed="10"/>
      <name val="Helv"/>
    </font>
  </fonts>
  <fills count="56">
    <fill>
      <patternFill patternType="none"/>
    </fill>
    <fill>
      <patternFill patternType="gray125"/>
    </fill>
    <fill>
      <patternFill patternType="gray06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3"/>
      </patternFill>
    </fill>
    <fill>
      <patternFill patternType="solid">
        <fgColor indexed="16"/>
      </patternFill>
    </fill>
    <fill>
      <patternFill patternType="solid">
        <fgColor indexed="8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3215">
    <xf numFmtId="1" fontId="0" fillId="0" borderId="0"/>
    <xf numFmtId="4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1" fontId="3" fillId="2" borderId="0"/>
    <xf numFmtId="0" fontId="24" fillId="0" borderId="0"/>
    <xf numFmtId="0" fontId="31" fillId="0" borderId="0"/>
    <xf numFmtId="0" fontId="29" fillId="0" borderId="0"/>
    <xf numFmtId="0" fontId="2" fillId="0" borderId="0"/>
    <xf numFmtId="0" fontId="30" fillId="0" borderId="0"/>
    <xf numFmtId="0" fontId="27" fillId="0" borderId="0"/>
    <xf numFmtId="0" fontId="6" fillId="0" borderId="0"/>
    <xf numFmtId="9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4" fillId="0" borderId="0"/>
    <xf numFmtId="0" fontId="24" fillId="0" borderId="0"/>
    <xf numFmtId="0" fontId="24" fillId="0" borderId="0"/>
    <xf numFmtId="167" fontId="24" fillId="0" borderId="0">
      <alignment horizontal="left" wrapText="1"/>
    </xf>
    <xf numFmtId="167" fontId="24" fillId="0" borderId="0">
      <alignment horizontal="left" wrapText="1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167" fontId="24" fillId="0" borderId="0">
      <alignment horizontal="left" wrapText="1"/>
    </xf>
    <xf numFmtId="0" fontId="24" fillId="0" borderId="0"/>
    <xf numFmtId="167" fontId="24" fillId="0" borderId="0">
      <alignment horizontal="left" wrapText="1"/>
    </xf>
    <xf numFmtId="167" fontId="24" fillId="0" borderId="0">
      <alignment horizontal="left" wrapText="1"/>
    </xf>
    <xf numFmtId="167" fontId="24" fillId="0" borderId="0">
      <alignment horizontal="left" wrapText="1"/>
    </xf>
    <xf numFmtId="37" fontId="59" fillId="0" borderId="0" applyFont="0" applyFill="0" applyBorder="0" applyAlignment="0" applyProtection="0"/>
    <xf numFmtId="37" fontId="59" fillId="0" borderId="0" applyFont="0" applyFill="0" applyBorder="0" applyAlignment="0" applyProtection="0"/>
    <xf numFmtId="0" fontId="24" fillId="0" borderId="0"/>
    <xf numFmtId="0" fontId="24" fillId="0" borderId="0"/>
    <xf numFmtId="0" fontId="40" fillId="7" borderId="0" applyNumberFormat="0" applyBorder="0" applyAlignment="0" applyProtection="0"/>
    <xf numFmtId="0" fontId="57" fillId="7" borderId="0" applyNumberFormat="0" applyBorder="0" applyAlignment="0" applyProtection="0"/>
    <xf numFmtId="0" fontId="40" fillId="8" borderId="0" applyNumberFormat="0" applyBorder="0" applyAlignment="0" applyProtection="0"/>
    <xf numFmtId="0" fontId="57" fillId="7" borderId="0" applyNumberFormat="0" applyBorder="0" applyAlignment="0" applyProtection="0"/>
    <xf numFmtId="0" fontId="40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40" fillId="10" borderId="0" applyNumberFormat="0" applyBorder="0" applyAlignment="0" applyProtection="0"/>
    <xf numFmtId="0" fontId="57" fillId="10" borderId="0" applyNumberFormat="0" applyBorder="0" applyAlignment="0" applyProtection="0"/>
    <xf numFmtId="0" fontId="40" fillId="11" borderId="0" applyNumberFormat="0" applyBorder="0" applyAlignment="0" applyProtection="0"/>
    <xf numFmtId="0" fontId="57" fillId="10" borderId="0" applyNumberFormat="0" applyBorder="0" applyAlignment="0" applyProtection="0"/>
    <xf numFmtId="0" fontId="40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40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40" fillId="14" borderId="0" applyNumberFormat="0" applyBorder="0" applyAlignment="0" applyProtection="0"/>
    <xf numFmtId="0" fontId="57" fillId="14" borderId="0" applyNumberFormat="0" applyBorder="0" applyAlignment="0" applyProtection="0"/>
    <xf numFmtId="0" fontId="57" fillId="14" borderId="0" applyNumberFormat="0" applyBorder="0" applyAlignment="0" applyProtection="0"/>
    <xf numFmtId="0" fontId="57" fillId="14" borderId="0" applyNumberFormat="0" applyBorder="0" applyAlignment="0" applyProtection="0"/>
    <xf numFmtId="0" fontId="40" fillId="15" borderId="0" applyNumberFormat="0" applyBorder="0" applyAlignment="0" applyProtection="0"/>
    <xf numFmtId="0" fontId="57" fillId="15" borderId="0" applyNumberFormat="0" applyBorder="0" applyAlignment="0" applyProtection="0"/>
    <xf numFmtId="0" fontId="40" fillId="16" borderId="0" applyNumberFormat="0" applyBorder="0" applyAlignment="0" applyProtection="0"/>
    <xf numFmtId="0" fontId="57" fillId="15" borderId="0" applyNumberFormat="0" applyBorder="0" applyAlignment="0" applyProtection="0"/>
    <xf numFmtId="0" fontId="40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40" fillId="18" borderId="0" applyNumberFormat="0" applyBorder="0" applyAlignment="0" applyProtection="0"/>
    <xf numFmtId="0" fontId="57" fillId="18" borderId="0" applyNumberFormat="0" applyBorder="0" applyAlignment="0" applyProtection="0"/>
    <xf numFmtId="0" fontId="57" fillId="18" borderId="0" applyNumberFormat="0" applyBorder="0" applyAlignment="0" applyProtection="0"/>
    <xf numFmtId="0" fontId="57" fillId="18" borderId="0" applyNumberFormat="0" applyBorder="0" applyAlignment="0" applyProtection="0"/>
    <xf numFmtId="0" fontId="40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40" fillId="15" borderId="0" applyNumberFormat="0" applyBorder="0" applyAlignment="0" applyProtection="0"/>
    <xf numFmtId="0" fontId="57" fillId="15" borderId="0" applyNumberFormat="0" applyBorder="0" applyAlignment="0" applyProtection="0"/>
    <xf numFmtId="0" fontId="57" fillId="15" borderId="0" applyNumberFormat="0" applyBorder="0" applyAlignment="0" applyProtection="0"/>
    <xf numFmtId="0" fontId="57" fillId="15" borderId="0" applyNumberFormat="0" applyBorder="0" applyAlignment="0" applyProtection="0"/>
    <xf numFmtId="0" fontId="40" fillId="19" borderId="0" applyNumberFormat="0" applyBorder="0" applyAlignment="0" applyProtection="0"/>
    <xf numFmtId="0" fontId="57" fillId="19" borderId="0" applyNumberFormat="0" applyBorder="0" applyAlignment="0" applyProtection="0"/>
    <xf numFmtId="0" fontId="57" fillId="19" borderId="0" applyNumberFormat="0" applyBorder="0" applyAlignment="0" applyProtection="0"/>
    <xf numFmtId="0" fontId="57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7" borderId="0" applyNumberFormat="0" applyBorder="0" applyAlignment="0" applyProtection="0"/>
    <xf numFmtId="0" fontId="90" fillId="17" borderId="0" applyNumberFormat="0" applyBorder="0" applyAlignment="0" applyProtection="0"/>
    <xf numFmtId="0" fontId="41" fillId="18" borderId="0" applyNumberFormat="0" applyBorder="0" applyAlignment="0" applyProtection="0"/>
    <xf numFmtId="0" fontId="90" fillId="18" borderId="0" applyNumberFormat="0" applyBorder="0" applyAlignment="0" applyProtection="0"/>
    <xf numFmtId="0" fontId="41" fillId="22" borderId="0" applyNumberFormat="0" applyBorder="0" applyAlignment="0" applyProtection="0"/>
    <xf numFmtId="0" fontId="41" fillId="16" borderId="0" applyNumberFormat="0" applyBorder="0" applyAlignment="0" applyProtection="0"/>
    <xf numFmtId="0" fontId="41" fillId="21" borderId="0" applyNumberFormat="0" applyBorder="0" applyAlignment="0" applyProtection="0"/>
    <xf numFmtId="0" fontId="90" fillId="21" borderId="0" applyNumberFormat="0" applyBorder="0" applyAlignment="0" applyProtection="0"/>
    <xf numFmtId="0" fontId="41" fillId="23" borderId="0" applyNumberFormat="0" applyBorder="0" applyAlignment="0" applyProtection="0"/>
    <xf numFmtId="0" fontId="90" fillId="23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4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28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0" fillId="29" borderId="0" applyNumberFormat="0" applyBorder="0" applyAlignment="0" applyProtection="0"/>
    <xf numFmtId="0" fontId="40" fillId="34" borderId="0" applyNumberFormat="0" applyBorder="0" applyAlignment="0" applyProtection="0"/>
    <xf numFmtId="0" fontId="41" fillId="30" borderId="0" applyNumberFormat="0" applyBorder="0" applyAlignment="0" applyProtection="0"/>
    <xf numFmtId="0" fontId="41" fillId="33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0" fillId="25" borderId="0" applyNumberFormat="0" applyBorder="0" applyAlignment="0" applyProtection="0"/>
    <xf numFmtId="0" fontId="40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22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0" fillId="35" borderId="0" applyNumberFormat="0" applyBorder="0" applyAlignment="0" applyProtection="0"/>
    <xf numFmtId="0" fontId="40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1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0" fillId="29" borderId="0" applyNumberFormat="0" applyBorder="0" applyAlignment="0" applyProtection="0"/>
    <xf numFmtId="0" fontId="40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7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167" fontId="38" fillId="0" borderId="0" applyNumberFormat="0" applyFill="0" applyBorder="0" applyAlignment="0">
      <alignment horizontal="left" wrapText="1"/>
      <protection locked="0"/>
    </xf>
    <xf numFmtId="0" fontId="60" fillId="0" borderId="0"/>
    <xf numFmtId="0" fontId="42" fillId="9" borderId="0" applyNumberFormat="0" applyBorder="0" applyAlignment="0" applyProtection="0"/>
    <xf numFmtId="0" fontId="61" fillId="40" borderId="0" applyNumberFormat="0" applyBorder="0" applyAlignment="0" applyProtection="0"/>
    <xf numFmtId="0" fontId="42" fillId="9" borderId="0" applyNumberFormat="0" applyBorder="0" applyAlignment="0" applyProtection="0"/>
    <xf numFmtId="0" fontId="26" fillId="0" borderId="4" applyNumberFormat="0" applyFont="0" applyFill="0" applyAlignment="0" applyProtection="0"/>
    <xf numFmtId="0" fontId="26" fillId="0" borderId="4" applyNumberFormat="0" applyFont="0" applyFill="0" applyAlignment="0" applyProtection="0"/>
    <xf numFmtId="0" fontId="26" fillId="0" borderId="4" applyNumberFormat="0" applyFont="0" applyFill="0" applyAlignment="0" applyProtection="0"/>
    <xf numFmtId="0" fontId="26" fillId="0" borderId="4" applyNumberFormat="0" applyFont="0" applyFill="0" applyAlignment="0" applyProtection="0"/>
    <xf numFmtId="0" fontId="26" fillId="0" borderId="4" applyNumberFormat="0" applyFont="0" applyFill="0" applyAlignment="0" applyProtection="0"/>
    <xf numFmtId="0" fontId="26" fillId="0" borderId="4" applyNumberFormat="0" applyFont="0" applyFill="0" applyAlignment="0" applyProtection="0"/>
    <xf numFmtId="0" fontId="26" fillId="0" borderId="5" applyNumberFormat="0" applyFont="0" applyFill="0" applyAlignment="0" applyProtection="0"/>
    <xf numFmtId="0" fontId="43" fillId="16" borderId="6" applyNumberFormat="0" applyAlignment="0" applyProtection="0"/>
    <xf numFmtId="0" fontId="62" fillId="41" borderId="6" applyNumberFormat="0" applyAlignment="0" applyProtection="0"/>
    <xf numFmtId="0" fontId="44" fillId="42" borderId="7" applyNumberFormat="0" applyAlignment="0" applyProtection="0"/>
    <xf numFmtId="0" fontId="44" fillId="31" borderId="7" applyNumberFormat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98" fillId="0" borderId="0" applyFont="0" applyFill="0" applyBorder="0" applyAlignment="0" applyProtection="0"/>
    <xf numFmtId="0" fontId="63" fillId="0" borderId="0" applyFont="0" applyFill="0" applyBorder="0" applyAlignment="0" applyProtection="0">
      <alignment horizontal="right"/>
    </xf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63" fillId="0" borderId="0" applyFont="0" applyFill="0" applyBorder="0" applyAlignment="0" applyProtection="0">
      <alignment horizontal="right"/>
    </xf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3" fontId="24" fillId="0" borderId="0" applyFill="0" applyBorder="0" applyAlignment="0" applyProtection="0"/>
    <xf numFmtId="3" fontId="24" fillId="0" borderId="0" applyFill="0" applyBorder="0" applyAlignment="0" applyProtection="0"/>
    <xf numFmtId="3" fontId="24" fillId="0" borderId="0" applyFill="0" applyBorder="0" applyAlignment="0" applyProtection="0"/>
    <xf numFmtId="3" fontId="24" fillId="0" borderId="0" applyFill="0" applyBorder="0" applyAlignment="0" applyProtection="0"/>
    <xf numFmtId="38" fontId="64" fillId="0" borderId="0"/>
    <xf numFmtId="42" fontId="98" fillId="0" borderId="0" applyFont="0" applyFill="0" applyBorder="0" applyAlignment="0" applyProtection="0"/>
    <xf numFmtId="0" fontId="63" fillId="0" borderId="0" applyFont="0" applyFill="0" applyBorder="0" applyAlignment="0" applyProtection="0">
      <alignment horizontal="right"/>
    </xf>
    <xf numFmtId="175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63" fillId="0" borderId="0" applyFont="0" applyFill="0" applyBorder="0" applyAlignment="0" applyProtection="0">
      <alignment horizontal="right"/>
    </xf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5" fontId="24" fillId="0" borderId="0" applyFill="0" applyBorder="0" applyAlignment="0" applyProtection="0"/>
    <xf numFmtId="5" fontId="24" fillId="0" borderId="0" applyFill="0" applyBorder="0" applyAlignment="0" applyProtection="0"/>
    <xf numFmtId="5" fontId="24" fillId="0" borderId="0" applyFill="0" applyBorder="0" applyAlignment="0" applyProtection="0"/>
    <xf numFmtId="5" fontId="24" fillId="0" borderId="0" applyFill="0" applyBorder="0" applyAlignment="0" applyProtection="0"/>
    <xf numFmtId="168" fontId="26" fillId="0" borderId="0" applyFont="0" applyFill="0" applyBorder="0" applyProtection="0">
      <alignment horizontal="right"/>
    </xf>
    <xf numFmtId="174" fontId="24" fillId="0" borderId="0" applyFill="0" applyBorder="0" applyAlignment="0" applyProtection="0"/>
    <xf numFmtId="174" fontId="24" fillId="0" borderId="0" applyFill="0" applyBorder="0" applyAlignment="0" applyProtection="0"/>
    <xf numFmtId="174" fontId="24" fillId="0" borderId="0" applyFill="0" applyBorder="0" applyAlignment="0" applyProtection="0"/>
    <xf numFmtId="0" fontId="63" fillId="0" borderId="0" applyFont="0" applyFill="0" applyBorder="0" applyAlignment="0" applyProtection="0"/>
    <xf numFmtId="0" fontId="63" fillId="0" borderId="8" applyNumberFormat="0" applyFont="0" applyFill="0" applyAlignment="0" applyProtection="0"/>
    <xf numFmtId="0" fontId="55" fillId="43" borderId="0" applyNumberFormat="0" applyBorder="0" applyAlignment="0" applyProtection="0"/>
    <xf numFmtId="0" fontId="55" fillId="44" borderId="0" applyNumberFormat="0" applyBorder="0" applyAlignment="0" applyProtection="0"/>
    <xf numFmtId="0" fontId="55" fillId="45" borderId="0" applyNumberFormat="0" applyBorder="0" applyAlignment="0" applyProtection="0"/>
    <xf numFmtId="169" fontId="24" fillId="0" borderId="0" applyFont="0" applyFill="0" applyBorder="0" applyAlignment="0" applyProtection="0">
      <alignment horizontal="left" wrapText="1"/>
    </xf>
    <xf numFmtId="0" fontId="45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3" fontId="92" fillId="0" borderId="0" applyFill="0" applyBorder="0" applyAlignment="0" applyProtection="0"/>
    <xf numFmtId="3" fontId="92" fillId="0" borderId="0" applyFill="0" applyBorder="0" applyAlignment="0" applyProtection="0"/>
    <xf numFmtId="3" fontId="92" fillId="0" borderId="0" applyFill="0" applyBorder="0" applyAlignment="0" applyProtection="0"/>
    <xf numFmtId="3" fontId="26" fillId="0" borderId="0" applyFill="0" applyBorder="0" applyAlignment="0" applyProtection="0"/>
    <xf numFmtId="3" fontId="26" fillId="0" borderId="0" applyFill="0" applyBorder="0" applyAlignment="0" applyProtection="0"/>
    <xf numFmtId="3" fontId="26" fillId="0" borderId="0" applyFill="0" applyBorder="0" applyAlignment="0" applyProtection="0"/>
    <xf numFmtId="3" fontId="37" fillId="0" borderId="0" applyFill="0" applyBorder="0" applyAlignment="0" applyProtection="0"/>
    <xf numFmtId="3" fontId="37" fillId="0" borderId="0" applyFill="0" applyBorder="0" applyAlignment="0" applyProtection="0"/>
    <xf numFmtId="3" fontId="37" fillId="0" borderId="0" applyFill="0" applyBorder="0" applyAlignment="0" applyProtection="0"/>
    <xf numFmtId="3" fontId="75" fillId="0" borderId="0" applyFill="0" applyBorder="0" applyAlignment="0" applyProtection="0"/>
    <xf numFmtId="3" fontId="75" fillId="0" borderId="0" applyFill="0" applyBorder="0" applyAlignment="0" applyProtection="0"/>
    <xf numFmtId="3" fontId="93" fillId="0" borderId="0" applyFill="0" applyBorder="0" applyAlignment="0" applyProtection="0"/>
    <xf numFmtId="3" fontId="93" fillId="0" borderId="0" applyFill="0" applyBorder="0" applyAlignment="0" applyProtection="0"/>
    <xf numFmtId="3" fontId="93" fillId="0" borderId="0" applyFill="0" applyBorder="0" applyAlignment="0" applyProtection="0"/>
    <xf numFmtId="3" fontId="81" fillId="0" borderId="0" applyFill="0" applyBorder="0" applyAlignment="0" applyProtection="0"/>
    <xf numFmtId="3" fontId="81" fillId="0" borderId="0" applyFill="0" applyBorder="0" applyAlignment="0" applyProtection="0"/>
    <xf numFmtId="3" fontId="81" fillId="0" borderId="0" applyFill="0" applyBorder="0" applyAlignment="0" applyProtection="0"/>
    <xf numFmtId="3" fontId="94" fillId="0" borderId="0" applyFill="0" applyBorder="0" applyAlignment="0" applyProtection="0"/>
    <xf numFmtId="3" fontId="94" fillId="0" borderId="0" applyFill="0" applyBorder="0" applyAlignment="0" applyProtection="0"/>
    <xf numFmtId="3" fontId="94" fillId="0" borderId="0" applyFill="0" applyBorder="0" applyAlignment="0" applyProtection="0"/>
    <xf numFmtId="2" fontId="24" fillId="0" borderId="0" applyFill="0" applyBorder="0" applyAlignment="0" applyProtection="0"/>
    <xf numFmtId="2" fontId="24" fillId="0" borderId="0" applyFill="0" applyBorder="0" applyAlignment="0" applyProtection="0"/>
    <xf numFmtId="2" fontId="24" fillId="0" borderId="0" applyFill="0" applyBorder="0" applyAlignment="0" applyProtection="0"/>
    <xf numFmtId="2" fontId="24" fillId="0" borderId="0" applyFill="0" applyBorder="0" applyAlignment="0" applyProtection="0"/>
    <xf numFmtId="0" fontId="65" fillId="0" borderId="0" applyFill="0" applyBorder="0" applyProtection="0">
      <alignment horizontal="left"/>
    </xf>
    <xf numFmtId="0" fontId="46" fillId="10" borderId="0" applyNumberFormat="0" applyBorder="0" applyAlignment="0" applyProtection="0"/>
    <xf numFmtId="0" fontId="46" fillId="34" borderId="0" applyNumberFormat="0" applyBorder="0" applyAlignment="0" applyProtection="0"/>
    <xf numFmtId="168" fontId="66" fillId="0" borderId="0" applyNumberFormat="0"/>
    <xf numFmtId="0" fontId="63" fillId="0" borderId="0" applyFont="0" applyFill="0" applyBorder="0" applyAlignment="0" applyProtection="0">
      <alignment horizontal="right"/>
    </xf>
    <xf numFmtId="0" fontId="67" fillId="0" borderId="0" applyProtection="0">
      <alignment horizontal="right"/>
    </xf>
    <xf numFmtId="0" fontId="101" fillId="0" borderId="1" applyNumberFormat="0" applyFill="0" applyAlignment="0" applyProtection="0"/>
    <xf numFmtId="0" fontId="47" fillId="0" borderId="9" applyNumberFormat="0" applyFill="0" applyAlignment="0" applyProtection="0"/>
    <xf numFmtId="0" fontId="95" fillId="0" borderId="0" applyNumberFormat="0" applyFill="0" applyBorder="0" applyAlignment="0" applyProtection="0"/>
    <xf numFmtId="0" fontId="68" fillId="0" borderId="10" applyNumberFormat="0" applyFill="0" applyAlignment="0" applyProtection="0"/>
    <xf numFmtId="0" fontId="102" fillId="0" borderId="2" applyNumberFormat="0" applyFill="0" applyAlignment="0" applyProtection="0"/>
    <xf numFmtId="0" fontId="96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69" fillId="0" borderId="11" applyNumberFormat="0" applyFill="0" applyAlignment="0" applyProtection="0"/>
    <xf numFmtId="0" fontId="103" fillId="0" borderId="3" applyNumberFormat="0" applyFill="0" applyAlignment="0" applyProtection="0"/>
    <xf numFmtId="0" fontId="49" fillId="0" borderId="12" applyNumberFormat="0" applyFill="0" applyAlignment="0" applyProtection="0"/>
    <xf numFmtId="0" fontId="70" fillId="0" borderId="13" applyNumberFormat="0" applyFill="0" applyAlignment="0" applyProtection="0"/>
    <xf numFmtId="0" fontId="3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50" fillId="14" borderId="6" applyNumberFormat="0" applyAlignment="0" applyProtection="0"/>
    <xf numFmtId="0" fontId="50" fillId="38" borderId="6" applyNumberFormat="0" applyAlignment="0" applyProtection="0"/>
    <xf numFmtId="168" fontId="71" fillId="0" borderId="0">
      <alignment horizontal="right"/>
      <protection locked="0"/>
    </xf>
    <xf numFmtId="0" fontId="72" fillId="0" borderId="0" applyNumberFormat="0">
      <alignment horizontal="left"/>
    </xf>
    <xf numFmtId="0" fontId="51" fillId="0" borderId="14" applyNumberFormat="0" applyFill="0" applyAlignment="0" applyProtection="0"/>
    <xf numFmtId="0" fontId="73" fillId="0" borderId="14" applyNumberFormat="0" applyFill="0" applyAlignment="0" applyProtection="0"/>
    <xf numFmtId="176" fontId="99" fillId="0" borderId="0"/>
    <xf numFmtId="0" fontId="63" fillId="0" borderId="0" applyFont="0" applyFill="0" applyBorder="0" applyAlignment="0" applyProtection="0">
      <alignment horizontal="right"/>
    </xf>
    <xf numFmtId="0" fontId="52" fillId="46" borderId="0" applyNumberFormat="0" applyBorder="0" applyAlignment="0" applyProtection="0"/>
    <xf numFmtId="0" fontId="52" fillId="47" borderId="0" applyNumberFormat="0" applyBorder="0" applyAlignment="0" applyProtection="0"/>
    <xf numFmtId="0" fontId="52" fillId="46" borderId="0" applyNumberFormat="0" applyBorder="0" applyAlignment="0" applyProtection="0"/>
    <xf numFmtId="170" fontId="74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24" fillId="0" borderId="0"/>
    <xf numFmtId="0" fontId="24" fillId="0" borderId="0"/>
    <xf numFmtId="0" fontId="24" fillId="0" borderId="0"/>
    <xf numFmtId="0" fontId="100" fillId="0" borderId="0">
      <protection locked="0"/>
    </xf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05" fillId="0" borderId="0"/>
    <xf numFmtId="0" fontId="31" fillId="0" borderId="0"/>
    <xf numFmtId="0" fontId="31" fillId="0" borderId="0"/>
    <xf numFmtId="0" fontId="10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5" fillId="0" borderId="0"/>
    <xf numFmtId="0" fontId="31" fillId="0" borderId="0"/>
    <xf numFmtId="0" fontId="31" fillId="0" borderId="0"/>
    <xf numFmtId="0" fontId="105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24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98" fillId="0" borderId="0"/>
    <xf numFmtId="0" fontId="98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24" fillId="11" borderId="15" applyNumberFormat="0" applyFont="0" applyAlignment="0" applyProtection="0"/>
    <xf numFmtId="0" fontId="24" fillId="29" borderId="15" applyNumberFormat="0" applyFont="0" applyAlignment="0" applyProtection="0"/>
    <xf numFmtId="0" fontId="53" fillId="16" borderId="16" applyNumberFormat="0" applyAlignment="0" applyProtection="0"/>
    <xf numFmtId="0" fontId="53" fillId="41" borderId="16" applyNumberFormat="0" applyAlignment="0" applyProtection="0"/>
    <xf numFmtId="171" fontId="24" fillId="8" borderId="0">
      <alignment horizontal="right"/>
    </xf>
    <xf numFmtId="0" fontId="76" fillId="16" borderId="0">
      <alignment horizontal="center"/>
    </xf>
    <xf numFmtId="0" fontId="58" fillId="16" borderId="17"/>
    <xf numFmtId="0" fontId="58" fillId="8" borderId="0" applyBorder="0">
      <alignment horizontal="centerContinuous"/>
    </xf>
    <xf numFmtId="0" fontId="77" fillId="28" borderId="0" applyBorder="0">
      <alignment horizontal="centerContinuous"/>
    </xf>
    <xf numFmtId="0" fontId="78" fillId="0" borderId="0" applyFill="0" applyBorder="0" applyProtection="0">
      <alignment horizontal="left"/>
    </xf>
    <xf numFmtId="0" fontId="79" fillId="0" borderId="0" applyFill="0" applyBorder="0" applyProtection="0">
      <alignment horizontal="left"/>
    </xf>
    <xf numFmtId="1" fontId="80" fillId="0" borderId="0" applyProtection="0">
      <alignment horizontal="right" vertical="center"/>
    </xf>
    <xf numFmtId="0" fontId="36" fillId="0" borderId="18" applyNumberFormat="0" applyAlignment="0" applyProtection="0"/>
    <xf numFmtId="0" fontId="35" fillId="48" borderId="0" applyNumberFormat="0" applyFont="0" applyBorder="0" applyAlignment="0" applyProtection="0"/>
    <xf numFmtId="0" fontId="81" fillId="49" borderId="19" applyNumberFormat="0" applyFont="0" applyBorder="0" applyAlignment="0" applyProtection="0">
      <alignment horizontal="center"/>
    </xf>
    <xf numFmtId="0" fontId="81" fillId="50" borderId="19" applyNumberFormat="0" applyFont="0" applyBorder="0" applyAlignment="0" applyProtection="0">
      <alignment horizontal="center"/>
    </xf>
    <xf numFmtId="0" fontId="35" fillId="0" borderId="20" applyNumberFormat="0" applyAlignment="0" applyProtection="0"/>
    <xf numFmtId="0" fontId="35" fillId="0" borderId="21" applyNumberFormat="0" applyAlignment="0" applyProtection="0"/>
    <xf numFmtId="0" fontId="35" fillId="0" borderId="21" applyNumberFormat="0" applyAlignment="0" applyProtection="0"/>
    <xf numFmtId="0" fontId="36" fillId="0" borderId="22" applyNumberFormat="0" applyAlignment="0" applyProtection="0"/>
    <xf numFmtId="0" fontId="34" fillId="0" borderId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8" fillId="0" borderId="0" applyFont="0" applyFill="0" applyBorder="0" applyAlignment="0" applyProtection="0"/>
    <xf numFmtId="172" fontId="26" fillId="0" borderId="0" applyFont="0" applyFill="0" applyBorder="0" applyProtection="0">
      <alignment horizontal="right"/>
    </xf>
    <xf numFmtId="37" fontId="82" fillId="0" borderId="0" applyNumberFormat="0" applyFill="0" applyBorder="0" applyAlignment="0" applyProtection="0"/>
    <xf numFmtId="0" fontId="35" fillId="51" borderId="0" applyNumberFormat="0" applyFont="0" applyBorder="0" applyAlignment="0" applyProtection="0"/>
    <xf numFmtId="0" fontId="83" fillId="0" borderId="0" applyNumberFormat="0" applyFill="0" applyBorder="0" applyAlignment="0" applyProtection="0"/>
    <xf numFmtId="166" fontId="84" fillId="0" borderId="0"/>
    <xf numFmtId="0" fontId="57" fillId="0" borderId="0">
      <alignment vertical="top"/>
    </xf>
    <xf numFmtId="0" fontId="57" fillId="0" borderId="0">
      <alignment vertical="top"/>
    </xf>
    <xf numFmtId="38" fontId="59" fillId="0" borderId="0" applyFont="0" applyFill="0" applyBorder="0" applyAlignment="0" applyProtection="0"/>
    <xf numFmtId="0" fontId="5" fillId="0" borderId="0" applyFill="0" applyBorder="0" applyProtection="0">
      <alignment horizontal="center" vertical="center"/>
    </xf>
    <xf numFmtId="0" fontId="85" fillId="0" borderId="0" applyBorder="0" applyProtection="0">
      <alignment vertical="center"/>
    </xf>
    <xf numFmtId="0" fontId="85" fillId="0" borderId="23" applyBorder="0" applyProtection="0">
      <alignment horizontal="right" vertical="center"/>
    </xf>
    <xf numFmtId="0" fontId="86" fillId="52" borderId="0" applyBorder="0" applyProtection="0">
      <alignment horizontal="centerContinuous" vertical="center"/>
    </xf>
    <xf numFmtId="0" fontId="86" fillId="53" borderId="23" applyBorder="0" applyProtection="0">
      <alignment horizontal="centerContinuous" vertical="center"/>
    </xf>
    <xf numFmtId="0" fontId="5" fillId="0" borderId="0" applyFill="0" applyBorder="0" applyProtection="0"/>
    <xf numFmtId="0" fontId="87" fillId="0" borderId="0" applyFill="0" applyBorder="0" applyProtection="0">
      <alignment horizontal="left"/>
    </xf>
    <xf numFmtId="0" fontId="65" fillId="0" borderId="24" applyFill="0" applyBorder="0" applyProtection="0">
      <alignment horizontal="left" vertical="top"/>
    </xf>
    <xf numFmtId="0" fontId="5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55" fillId="0" borderId="25" applyNumberFormat="0" applyFill="0" applyAlignment="0" applyProtection="0"/>
    <xf numFmtId="0" fontId="24" fillId="0" borderId="26" applyNumberFormat="0" applyFill="0" applyAlignment="0" applyProtection="0"/>
    <xf numFmtId="0" fontId="24" fillId="0" borderId="26" applyNumberFormat="0" applyFill="0" applyAlignment="0" applyProtection="0"/>
    <xf numFmtId="0" fontId="24" fillId="0" borderId="26" applyNumberFormat="0" applyFill="0" applyAlignment="0" applyProtection="0"/>
    <xf numFmtId="0" fontId="55" fillId="0" borderId="27" applyNumberFormat="0" applyFill="0" applyAlignment="0" applyProtection="0"/>
    <xf numFmtId="0" fontId="24" fillId="0" borderId="26" applyNumberFormat="0" applyFill="0" applyAlignment="0" applyProtection="0"/>
    <xf numFmtId="0" fontId="24" fillId="0" borderId="26" applyNumberFormat="0" applyFill="0" applyAlignment="0" applyProtection="0"/>
    <xf numFmtId="0" fontId="24" fillId="0" borderId="26" applyNumberFormat="0" applyFill="0" applyAlignment="0" applyProtection="0"/>
    <xf numFmtId="0" fontId="24" fillId="0" borderId="26" applyNumberFormat="0" applyFill="0" applyAlignment="0" applyProtection="0"/>
    <xf numFmtId="0" fontId="5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7" fontId="88" fillId="0" borderId="0"/>
    <xf numFmtId="173" fontId="89" fillId="0" borderId="23" applyBorder="0" applyProtection="0">
      <alignment horizontal="right"/>
    </xf>
    <xf numFmtId="43" fontId="29" fillId="0" borderId="0" applyFont="0" applyFill="0" applyBorder="0" applyAlignment="0" applyProtection="0"/>
    <xf numFmtId="0" fontId="1" fillId="0" borderId="0"/>
    <xf numFmtId="177" fontId="107" fillId="0" borderId="0">
      <protection locked="0"/>
    </xf>
    <xf numFmtId="43" fontId="1" fillId="0" borderId="0" applyFont="0" applyFill="0" applyBorder="0" applyAlignment="0" applyProtection="0"/>
    <xf numFmtId="0" fontId="35" fillId="0" borderId="0"/>
    <xf numFmtId="164" fontId="108" fillId="0" borderId="0"/>
    <xf numFmtId="0" fontId="33" fillId="0" borderId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6" fillId="0" borderId="0"/>
    <xf numFmtId="43" fontId="24" fillId="0" borderId="0" applyFont="0" applyFill="0" applyBorder="0" applyAlignment="0" applyProtection="0"/>
    <xf numFmtId="0" fontId="106" fillId="0" borderId="0"/>
  </cellStyleXfs>
  <cellXfs count="51">
    <xf numFmtId="1" fontId="0" fillId="0" borderId="0" xfId="0"/>
    <xf numFmtId="1" fontId="4" fillId="0" borderId="0" xfId="0" applyFont="1"/>
    <xf numFmtId="1" fontId="4" fillId="0" borderId="0" xfId="0" applyFont="1" applyAlignment="1">
      <alignment horizontal="center"/>
    </xf>
    <xf numFmtId="1" fontId="4" fillId="0" borderId="0" xfId="0" applyFont="1" applyAlignment="1">
      <alignment horizontal="right"/>
    </xf>
    <xf numFmtId="2" fontId="4" fillId="0" borderId="0" xfId="0" applyNumberFormat="1" applyFont="1"/>
    <xf numFmtId="1" fontId="5" fillId="0" borderId="0" xfId="0" applyFont="1"/>
    <xf numFmtId="16" fontId="6" fillId="0" borderId="0" xfId="10" applyNumberFormat="1"/>
    <xf numFmtId="0" fontId="6" fillId="0" borderId="0" xfId="10"/>
    <xf numFmtId="0" fontId="4" fillId="0" borderId="0" xfId="10" applyFont="1"/>
    <xf numFmtId="0" fontId="4" fillId="0" borderId="0" xfId="10" applyFont="1" applyAlignment="1">
      <alignment horizontal="right"/>
    </xf>
    <xf numFmtId="0" fontId="6" fillId="0" borderId="0" xfId="10" applyAlignment="1">
      <alignment wrapText="1"/>
    </xf>
    <xf numFmtId="1" fontId="6" fillId="0" borderId="0" xfId="10" applyNumberFormat="1"/>
    <xf numFmtId="1" fontId="7" fillId="0" borderId="0" xfId="0" applyFont="1"/>
    <xf numFmtId="1" fontId="8" fillId="0" borderId="0" xfId="0" applyFont="1"/>
    <xf numFmtId="0" fontId="9" fillId="0" borderId="0" xfId="10" applyFont="1"/>
    <xf numFmtId="0" fontId="10" fillId="0" borderId="0" xfId="10" applyFont="1"/>
    <xf numFmtId="0" fontId="11" fillId="0" borderId="0" xfId="10" applyFont="1"/>
    <xf numFmtId="1" fontId="4" fillId="0" borderId="0" xfId="10" applyNumberFormat="1" applyFont="1"/>
    <xf numFmtId="164" fontId="14" fillId="0" borderId="0" xfId="0" applyNumberFormat="1" applyFont="1"/>
    <xf numFmtId="1" fontId="17" fillId="0" borderId="0" xfId="10" applyNumberFormat="1" applyFont="1"/>
    <xf numFmtId="0" fontId="6" fillId="3" borderId="0" xfId="10" applyFill="1"/>
    <xf numFmtId="0" fontId="4" fillId="3" borderId="0" xfId="10" applyFont="1" applyFill="1"/>
    <xf numFmtId="1" fontId="6" fillId="3" borderId="0" xfId="10" applyNumberFormat="1" applyFill="1"/>
    <xf numFmtId="1" fontId="17" fillId="3" borderId="0" xfId="10" applyNumberFormat="1" applyFont="1" applyFill="1"/>
    <xf numFmtId="0" fontId="17" fillId="0" borderId="0" xfId="10" applyFont="1"/>
    <xf numFmtId="0" fontId="17" fillId="3" borderId="0" xfId="10" applyFont="1" applyFill="1"/>
    <xf numFmtId="1" fontId="19" fillId="0" borderId="0" xfId="10" applyNumberFormat="1" applyFont="1"/>
    <xf numFmtId="0" fontId="19" fillId="0" borderId="0" xfId="10" applyFont="1"/>
    <xf numFmtId="0" fontId="19" fillId="0" borderId="0" xfId="10" applyFont="1" applyAlignment="1">
      <alignment horizontal="right"/>
    </xf>
    <xf numFmtId="0" fontId="6" fillId="4" borderId="0" xfId="10" applyFill="1"/>
    <xf numFmtId="2" fontId="7" fillId="0" borderId="0" xfId="0" applyNumberFormat="1" applyFont="1"/>
    <xf numFmtId="1" fontId="14" fillId="0" borderId="0" xfId="0" applyFont="1"/>
    <xf numFmtId="1" fontId="21" fillId="0" borderId="0" xfId="0" applyFont="1"/>
    <xf numFmtId="1" fontId="24" fillId="0" borderId="0" xfId="0" applyFont="1" applyAlignment="1">
      <alignment horizontal="left" vertical="center" wrapText="1" indent="1"/>
    </xf>
    <xf numFmtId="1" fontId="14" fillId="0" borderId="0" xfId="0" applyFont="1" applyAlignment="1">
      <alignment horizontal="left"/>
    </xf>
    <xf numFmtId="1" fontId="25" fillId="0" borderId="0" xfId="0" applyFont="1"/>
    <xf numFmtId="1" fontId="26" fillId="0" borderId="0" xfId="0" applyFont="1"/>
    <xf numFmtId="0" fontId="27" fillId="0" borderId="0" xfId="9"/>
    <xf numFmtId="1" fontId="14" fillId="5" borderId="0" xfId="0" applyFont="1" applyFill="1" applyAlignment="1">
      <alignment horizontal="left"/>
    </xf>
    <xf numFmtId="164" fontId="14" fillId="5" borderId="0" xfId="0" applyNumberFormat="1" applyFont="1" applyFill="1"/>
    <xf numFmtId="1" fontId="4" fillId="5" borderId="0" xfId="0" applyFont="1" applyFill="1"/>
    <xf numFmtId="164" fontId="28" fillId="0" borderId="0" xfId="0" applyNumberFormat="1" applyFont="1"/>
    <xf numFmtId="2" fontId="4" fillId="0" borderId="0" xfId="0" applyNumberFormat="1" applyFont="1" applyAlignment="1">
      <alignment horizontal="center"/>
    </xf>
    <xf numFmtId="3" fontId="24" fillId="6" borderId="0" xfId="4" applyNumberFormat="1" applyFill="1"/>
    <xf numFmtId="165" fontId="0" fillId="0" borderId="0" xfId="1" applyNumberFormat="1" applyFont="1"/>
    <xf numFmtId="165" fontId="1" fillId="0" borderId="0" xfId="13" applyNumberFormat="1" applyFont="1"/>
    <xf numFmtId="164" fontId="29" fillId="0" borderId="0" xfId="14" applyNumberFormat="1" applyFont="1"/>
    <xf numFmtId="164" fontId="29" fillId="54" borderId="0" xfId="14" applyNumberFormat="1" applyFont="1" applyFill="1"/>
    <xf numFmtId="165" fontId="1" fillId="0" borderId="0" xfId="3205" applyNumberFormat="1" applyFont="1" applyFill="1"/>
    <xf numFmtId="165" fontId="1" fillId="0" borderId="0" xfId="3205" applyNumberFormat="1" applyFont="1"/>
    <xf numFmtId="1" fontId="4" fillId="55" borderId="0" xfId="0" applyFont="1" applyFill="1" applyAlignment="1">
      <alignment horizontal="center"/>
    </xf>
  </cellXfs>
  <cellStyles count="3215">
    <cellStyle name="_x0013_" xfId="15" xr:uid="{C7696463-FEC8-4648-A9D5-05BD82EF6F5E}"/>
    <cellStyle name="%" xfId="16" xr:uid="{E9199777-80A8-4573-B489-7C972028983C}"/>
    <cellStyle name="_Astoria Energy Pro Forma Inputs DEL 0209041" xfId="17" xr:uid="{4AC64228-17E0-4921-BEAA-3FDEB4619EA5}"/>
    <cellStyle name="_Astoria Phase II Proforma_061122" xfId="18" xr:uid="{245DFA90-63DB-4793-B038-A93701AFAE2F}"/>
    <cellStyle name="_Budget2011_WF20100812B05_WF06_out_RUN B" xfId="19" xr:uid="{A5082724-AFE1-4BA7-8846-06C1C796258C}"/>
    <cellStyle name="_Budget2011_WF20100812B05_WF06_out_RUN B 2" xfId="20" xr:uid="{3A50603E-BF5F-445C-ABFD-1B9B6C560796}"/>
    <cellStyle name="_Budget2011_WF20100812B05_WF06_out_RUN B 2 2" xfId="21" xr:uid="{7DB9C965-560C-4C73-BF32-351B8D70ED5A}"/>
    <cellStyle name="_Budget2011_WF20100812B05_WF06_out_RUN B 3" xfId="22" xr:uid="{8F39FB40-0D98-435C-9DC0-B9CFADA857D9}"/>
    <cellStyle name="_Budget2012_09Sep_WF21_out_RunB" xfId="23" xr:uid="{099859B0-7144-4EF5-BFBD-150A8EBD07BF}"/>
    <cellStyle name="_Budget2012_09Sep_WF21_out_RunB 2" xfId="24" xr:uid="{E0947BD7-E7E0-49A9-BFBC-2F732C8DF5FD}"/>
    <cellStyle name="_Budget2012_09Sep_WF21_out_RunB 2 2" xfId="25" xr:uid="{1F3C4D4E-87A4-4865-97FC-385BDA71446C}"/>
    <cellStyle name="_Budget2012_09Sep_WF21_out_RunB 3" xfId="26" xr:uid="{17CAE9C3-50DF-4DE5-BF01-C7193558C0D9}"/>
    <cellStyle name="_Philadelphia (6-27-05)" xfId="27" xr:uid="{A161E261-AB9E-496F-A28A-3E99975F92D7}"/>
    <cellStyle name="_Project Southwest WACC Analysis" xfId="28" xr:uid="{586B4EFC-C4E2-4BCA-BFEE-32F8423E0A24}"/>
    <cellStyle name="_SCS Astoria Energy 071203-2 del" xfId="29" xr:uid="{17129021-F17C-4661-89EF-008C5FFD972F}"/>
    <cellStyle name="_SCS Astoria Energy 071203-2 del1" xfId="30" xr:uid="{E7E4751D-ABDD-491C-A5C3-6869D289E38C}"/>
    <cellStyle name="_SCS Astoria Energy 071503" xfId="31" xr:uid="{D4279F60-308C-433E-A0A7-8EEC335B6ACA}"/>
    <cellStyle name="_Semco Model 5-03-03_v2" xfId="32" xr:uid="{BB30E16E-66DF-425F-BAE8-4D98ADEAC3A6}"/>
    <cellStyle name="_Semco Model 5-03-03_v21" xfId="33" xr:uid="{C120F4AF-AD8E-40A7-A2AD-4F96217C0E03}"/>
    <cellStyle name="=C:\WINNT35\SYSTEM32\COMMAND.COM" xfId="34" xr:uid="{5090C8FC-2DB3-4393-8618-ACEA842DD0E0}"/>
    <cellStyle name="§Q\?1@" xfId="35" xr:uid="{EFF674C0-0FCC-4AD7-9366-2CEC5990FEA8}"/>
    <cellStyle name="20% - Accent1 2" xfId="36" xr:uid="{AFFFE4CF-5D6C-4137-97D6-88FC1D21C78C}"/>
    <cellStyle name="20% - Accent1 2 2" xfId="37" xr:uid="{3335E0BF-5A5A-4274-9CE3-FEAB18248B04}"/>
    <cellStyle name="20% - Accent1 3" xfId="38" xr:uid="{EDBEABC5-D651-4832-82DD-E068E2C6D9FF}"/>
    <cellStyle name="20% - Accent1 4" xfId="39" xr:uid="{9C8A9111-1552-44AB-831D-BEC464C53649}"/>
    <cellStyle name="20% - Accent2 2" xfId="40" xr:uid="{4020A210-ABBE-46B7-A2A0-FCA2E9AE4FCE}"/>
    <cellStyle name="20% - Accent2 2 2" xfId="41" xr:uid="{05573185-981D-4445-BD70-432A328F4954}"/>
    <cellStyle name="20% - Accent2 3" xfId="42" xr:uid="{09B93663-E904-4B28-A557-3AC8A15A601C}"/>
    <cellStyle name="20% - Accent2 4" xfId="43" xr:uid="{BEFF4538-228E-4B91-908A-8F9DF5759EA2}"/>
    <cellStyle name="20% - Accent3 2" xfId="44" xr:uid="{2079F3E4-A90F-4CA7-8F82-4E17C5B22D2B}"/>
    <cellStyle name="20% - Accent3 2 2" xfId="45" xr:uid="{1C9766F4-D7AB-49E8-8D52-6BB18498E3E8}"/>
    <cellStyle name="20% - Accent3 3" xfId="46" xr:uid="{F304D2B3-62B1-418F-8A92-2C19306CC66D}"/>
    <cellStyle name="20% - Accent3 4" xfId="47" xr:uid="{3E7BBA7E-0814-46D4-8153-F15DA10A624F}"/>
    <cellStyle name="20% - Accent4 2" xfId="48" xr:uid="{10681634-8843-4909-A434-9D204BFCC78A}"/>
    <cellStyle name="20% - Accent4 2 2" xfId="49" xr:uid="{C575C86E-92D9-4F65-9360-94043135B748}"/>
    <cellStyle name="20% - Accent4 3" xfId="50" xr:uid="{84AD5B19-303B-4938-8143-CA6CA9DD2F0C}"/>
    <cellStyle name="20% - Accent4 4" xfId="51" xr:uid="{6DB79EED-8CEA-4C2C-8F3F-FB664E86C9FA}"/>
    <cellStyle name="20% - Accent5 2" xfId="52" xr:uid="{EDF50750-68B1-4E2A-9FD7-1273E29FAB18}"/>
    <cellStyle name="20% - Accent5 2 2" xfId="53" xr:uid="{583D9600-4BE0-4A95-8251-1F7C895B1DEE}"/>
    <cellStyle name="20% - Accent5 3" xfId="54" xr:uid="{79A59B63-8353-4F12-A213-43B4EDCE0D79}"/>
    <cellStyle name="20% - Accent5 4" xfId="55" xr:uid="{13BA36FF-755D-4BE9-BE22-3BEDD865FD9C}"/>
    <cellStyle name="20% - Accent6 2" xfId="56" xr:uid="{2E56A3C8-6BE4-4E0C-A1AA-1B1D3EE2761F}"/>
    <cellStyle name="20% - Accent6 2 2" xfId="57" xr:uid="{2DA30387-E928-4606-9BFF-B7176D00E974}"/>
    <cellStyle name="20% - Accent6 3" xfId="58" xr:uid="{4603CB71-3368-4903-9BAD-D5651C9EDDB7}"/>
    <cellStyle name="20% - Accent6 4" xfId="59" xr:uid="{7B06DA80-4658-41D0-BD49-D4510A85DFFB}"/>
    <cellStyle name="40% - Accent1 2" xfId="60" xr:uid="{11BC2250-10C8-4742-BFD9-0E4F8D84881F}"/>
    <cellStyle name="40% - Accent1 2 2" xfId="61" xr:uid="{28211CF6-C3B9-4DC2-9862-EBCAA02E1D34}"/>
    <cellStyle name="40% - Accent1 3" xfId="62" xr:uid="{DA165FCF-EDB7-4F2C-BECE-0229BA848F90}"/>
    <cellStyle name="40% - Accent1 4" xfId="63" xr:uid="{6079BFD8-491B-467F-BF1A-C3987AA57BDC}"/>
    <cellStyle name="40% - Accent2 2" xfId="64" xr:uid="{FF538C5D-1EBF-4394-8BC6-7E71B1F565CB}"/>
    <cellStyle name="40% - Accent2 2 2" xfId="65" xr:uid="{74215F68-4CE2-406F-BA5B-A83C8534F576}"/>
    <cellStyle name="40% - Accent2 3" xfId="66" xr:uid="{4DABB4CC-5CD8-48F8-BF69-D65FE43474D6}"/>
    <cellStyle name="40% - Accent2 4" xfId="67" xr:uid="{2D7F3C9E-0718-4C1A-A1FF-B01AEA9F1AD2}"/>
    <cellStyle name="40% - Accent3 2" xfId="68" xr:uid="{46F29664-82B0-4FDD-AD0E-6CFF4C1FDC54}"/>
    <cellStyle name="40% - Accent3 2 2" xfId="69" xr:uid="{795386AC-203F-4AC0-B9E0-9B64F420A87F}"/>
    <cellStyle name="40% - Accent3 3" xfId="70" xr:uid="{050C59C2-8845-4DCF-A542-6F8F60FED75E}"/>
    <cellStyle name="40% - Accent3 4" xfId="71" xr:uid="{C2B07468-9C5D-4A64-A619-61C4FE8A118C}"/>
    <cellStyle name="40% - Accent4 2" xfId="72" xr:uid="{890972A0-714F-4A08-8596-7FC01B5A70C8}"/>
    <cellStyle name="40% - Accent4 2 2" xfId="73" xr:uid="{98DA0BCA-8BA4-4FA3-9C63-8F6D6524E928}"/>
    <cellStyle name="40% - Accent4 3" xfId="74" xr:uid="{E4D33B18-4EEA-4EAF-8230-BA3CB75305FA}"/>
    <cellStyle name="40% - Accent4 4" xfId="75" xr:uid="{93F2F0A7-1667-4208-88BB-E89FB255AC7F}"/>
    <cellStyle name="40% - Accent5 2" xfId="76" xr:uid="{951A5457-3E83-4625-AAED-4D4904F86EB6}"/>
    <cellStyle name="40% - Accent5 2 2" xfId="77" xr:uid="{E4D9EB60-DF33-4592-AFC8-5FDB7337FAC4}"/>
    <cellStyle name="40% - Accent5 3" xfId="78" xr:uid="{69D2B321-26EB-4BE3-9BDF-3FEDADA57473}"/>
    <cellStyle name="40% - Accent5 4" xfId="79" xr:uid="{EACCC849-41A2-47FB-A857-4C204445701F}"/>
    <cellStyle name="40% - Accent6 2" xfId="80" xr:uid="{6C40D9F5-E045-455C-B717-9D84C7E21A83}"/>
    <cellStyle name="40% - Accent6 2 2" xfId="81" xr:uid="{A8ACB40C-81DA-40DC-BD1D-EFB113F17DA8}"/>
    <cellStyle name="40% - Accent6 3" xfId="82" xr:uid="{38BD2756-594F-49BB-A927-147652543D89}"/>
    <cellStyle name="40% - Accent6 4" xfId="83" xr:uid="{D9C22C17-F1D8-4BDD-8D57-FED0B2E42249}"/>
    <cellStyle name="60% - Accent1 2" xfId="84" xr:uid="{5B32A165-94AA-414E-BDE1-EB0577BCBF71}"/>
    <cellStyle name="60% - Accent1 3" xfId="85" xr:uid="{DF646AAA-9EC0-4CF2-8A03-2960F8D679CE}"/>
    <cellStyle name="60% - Accent2 2" xfId="86" xr:uid="{C5D3B961-136B-481B-8D18-AE96112F83E5}"/>
    <cellStyle name="60% - Accent2 3" xfId="87" xr:uid="{19819690-F445-4065-BE2B-E0F67B1F619D}"/>
    <cellStyle name="60% - Accent3 2" xfId="88" xr:uid="{0B8B5958-AD1E-4826-9E80-79BCDE5623AA}"/>
    <cellStyle name="60% - Accent3 3" xfId="89" xr:uid="{26F8B64D-3284-4B0C-8615-13E0356155B6}"/>
    <cellStyle name="60% - Accent4 2" xfId="90" xr:uid="{74566622-A03A-4672-B345-FBF5ED80A8FF}"/>
    <cellStyle name="60% - Accent4 3" xfId="91" xr:uid="{4FFA2C65-77C8-4975-8662-954E8CB59229}"/>
    <cellStyle name="60% - Accent5 2" xfId="92" xr:uid="{C848950A-0A1A-4099-B369-D8EE183E6A07}"/>
    <cellStyle name="60% - Accent5 3" xfId="93" xr:uid="{420E5579-D6EF-41DC-8035-8897C0E0BB1E}"/>
    <cellStyle name="60% - Accent6 2" xfId="94" xr:uid="{CA4AB09B-64AC-4627-9A49-C0A882E40A84}"/>
    <cellStyle name="60% - Accent6 3" xfId="95" xr:uid="{ABFD3EB1-85BE-4C64-B0EE-D6F0477280B5}"/>
    <cellStyle name="Accent1 - 20%" xfId="96" xr:uid="{31B4CEA2-1599-4DE7-83ED-8492DC29FEE5}"/>
    <cellStyle name="Accent1 - 40%" xfId="97" xr:uid="{06194E25-DDEF-41DF-B4FC-E7958E2A1A25}"/>
    <cellStyle name="Accent1 - 60%" xfId="98" xr:uid="{F94DB146-49B1-4301-9F17-E6231FE7C158}"/>
    <cellStyle name="Accent1 2" xfId="99" xr:uid="{5BBFEB52-EE3C-4D36-8110-B81204BBA761}"/>
    <cellStyle name="Accent1 3" xfId="100" xr:uid="{4339CECC-363B-477A-90E5-D046E82270B7}"/>
    <cellStyle name="Accent1 4" xfId="101" xr:uid="{E17517E1-694B-47D1-BD96-4BDEF1BCEBAB}"/>
    <cellStyle name="Accent2 - 20%" xfId="102" xr:uid="{7D25BFD7-7531-4E71-93B6-F815EC38D371}"/>
    <cellStyle name="Accent2 - 40%" xfId="103" xr:uid="{A2AE354D-820B-4901-A642-8C5E6F29F6F8}"/>
    <cellStyle name="Accent2 - 60%" xfId="104" xr:uid="{EED500B4-60C3-46CD-8E27-98093CFB1A50}"/>
    <cellStyle name="Accent2 2" xfId="105" xr:uid="{15678377-717D-4C32-A096-9A185F1ED01F}"/>
    <cellStyle name="Accent2 3" xfId="106" xr:uid="{B6BF916E-33ED-403D-8458-8DE8B393AE23}"/>
    <cellStyle name="Accent2 4" xfId="107" xr:uid="{19FC4142-2DAB-4267-BFCA-BAA5A45C0636}"/>
    <cellStyle name="Accent3 - 20%" xfId="108" xr:uid="{4A7D9D3D-25F3-4817-A6DA-D41630E8A0E8}"/>
    <cellStyle name="Accent3 - 40%" xfId="109" xr:uid="{5B05545C-B8A6-4892-83B8-EFE5C0BE72E0}"/>
    <cellStyle name="Accent3 - 60%" xfId="110" xr:uid="{76685FB4-39C8-45C6-A843-2CB5A00174C6}"/>
    <cellStyle name="Accent3 2" xfId="111" xr:uid="{BDFB1622-12FA-41D7-8CD1-55C8B42F0936}"/>
    <cellStyle name="Accent3 3" xfId="112" xr:uid="{22FFBAB6-DE72-4920-9956-995E22CA40CE}"/>
    <cellStyle name="Accent3 4" xfId="113" xr:uid="{15435F2C-FA52-475B-981B-24E5F8D97D6E}"/>
    <cellStyle name="Accent4 - 20%" xfId="114" xr:uid="{0A8AED2B-4554-4844-980F-5F1B54051E05}"/>
    <cellStyle name="Accent4 - 40%" xfId="115" xr:uid="{7357577D-613F-4B2A-A972-E3B3FE802D9B}"/>
    <cellStyle name="Accent4 - 60%" xfId="116" xr:uid="{43165323-C2B5-4FF6-890F-26EFCFC4219F}"/>
    <cellStyle name="Accent4 2" xfId="117" xr:uid="{90CB14CD-EB8D-439C-8EC0-7EFBB7334C1B}"/>
    <cellStyle name="Accent4 3" xfId="118" xr:uid="{05DD9300-8281-42D9-94B0-F8BDB54AAA17}"/>
    <cellStyle name="Accent4 4" xfId="119" xr:uid="{8D61740B-0E36-4146-9742-C8173F44BBC9}"/>
    <cellStyle name="Accent5 - 20%" xfId="120" xr:uid="{0F8159FD-CCED-4D15-985C-553132F27CC1}"/>
    <cellStyle name="Accent5 - 40%" xfId="121" xr:uid="{634EACCD-B7CC-4E40-8526-365C986FC3A1}"/>
    <cellStyle name="Accent5 - 60%" xfId="122" xr:uid="{B11286D8-D912-4BD9-846B-17E3CC15FF3C}"/>
    <cellStyle name="Accent5 2" xfId="123" xr:uid="{D202EEAD-84A1-466E-AE94-D00B151E0778}"/>
    <cellStyle name="Accent5 3" xfId="124" xr:uid="{10DF663E-2700-4BC5-9F63-8AAC407917D3}"/>
    <cellStyle name="Accent5 4" xfId="125" xr:uid="{915CF4FA-5242-422C-9562-EEACB76EBB04}"/>
    <cellStyle name="Accent6 - 20%" xfId="126" xr:uid="{3681004F-0221-4BA3-9040-A3A0B5888C26}"/>
    <cellStyle name="Accent6 - 40%" xfId="127" xr:uid="{38B94A98-243C-4F26-A5AD-62CCCF72948B}"/>
    <cellStyle name="Accent6 - 60%" xfId="128" xr:uid="{914E4A9D-4331-46ED-B951-162A70CB1BBB}"/>
    <cellStyle name="Accent6 2" xfId="129" xr:uid="{C10339AC-563A-4E69-AB17-A4AC94F48D9A}"/>
    <cellStyle name="Accent6 3" xfId="130" xr:uid="{7E3C2168-678C-4BD6-86C7-47F799F6365B}"/>
    <cellStyle name="Accent6 4" xfId="131" xr:uid="{2049A2E4-7CA6-4191-8C7D-6A5D220DAEA3}"/>
    <cellStyle name="Adjustable" xfId="132" xr:uid="{B3EF9DA8-8CEF-48FE-A22A-4E1E0471C7B6}"/>
    <cellStyle name="AFE" xfId="133" xr:uid="{28722ED5-B382-4D5E-9E88-5760C4EA5DA0}"/>
    <cellStyle name="Bad 2" xfId="134" xr:uid="{41BB9A3C-E858-4D55-85FF-FFB8B9568C43}"/>
    <cellStyle name="Bad 3" xfId="135" xr:uid="{A037858C-E904-4E77-82AB-8527D115E6B0}"/>
    <cellStyle name="Bad 4" xfId="136" xr:uid="{C421C7D8-1868-4E84-89B9-9DAD1D591094}"/>
    <cellStyle name="Border Heavy" xfId="137" xr:uid="{64AED8B0-8912-4001-935F-5FA997F417EB}"/>
    <cellStyle name="Border Heavy 2" xfId="138" xr:uid="{AD21AB39-90AE-440E-AD3D-F3B143D982AA}"/>
    <cellStyle name="Border Heavy 2 2" xfId="139" xr:uid="{FDEE0354-EEF5-426E-9928-C025ACDDBCF2}"/>
    <cellStyle name="Border Heavy 2 3" xfId="140" xr:uid="{49328C8A-97CB-4A5F-8D03-B59756790585}"/>
    <cellStyle name="Border Heavy 3" xfId="141" xr:uid="{01C6DF6B-AF82-4EC3-9C05-FDD059B1979C}"/>
    <cellStyle name="Border Heavy 4" xfId="142" xr:uid="{A22F75FC-7543-438B-B987-E1533CF8AE9B}"/>
    <cellStyle name="Border Thin" xfId="143" xr:uid="{BDEBF15E-0D4A-4190-82C5-7500971B40DB}"/>
    <cellStyle name="Calculation 2" xfId="144" xr:uid="{3CE60390-ECE2-4B2C-8017-CD0C0981FFE4}"/>
    <cellStyle name="Calculation 3" xfId="145" xr:uid="{6161FB41-C01A-46B1-A089-6E93B500713A}"/>
    <cellStyle name="Check Cell 2" xfId="146" xr:uid="{8210A66A-346C-46EA-B4FA-F66C893F74A2}"/>
    <cellStyle name="Check Cell 3" xfId="147" xr:uid="{E1C5DB3E-82AD-4D73-AC96-B078313FCB67}"/>
    <cellStyle name="Comma" xfId="1" builtinId="3"/>
    <cellStyle name="Comma [0] 2" xfId="148" xr:uid="{348B3004-DA23-4A67-9931-0C7AC82D0B74}"/>
    <cellStyle name="Comma [0] 2 2" xfId="149" xr:uid="{15C7A9F1-3D46-4682-912F-C43A493079D7}"/>
    <cellStyle name="Comma [0] 3" xfId="150" xr:uid="{50D24B54-66E6-471E-B322-6516CBC26802}"/>
    <cellStyle name="Comma 0" xfId="151" xr:uid="{B4347DF9-5FBC-4AC3-BCF2-3CF0EEB76462}"/>
    <cellStyle name="Comma 10" xfId="152" xr:uid="{6B4D177F-83B8-4084-9C15-AAA8BC2D46D3}"/>
    <cellStyle name="Comma 10 2" xfId="153" xr:uid="{02DB8916-9369-4374-A68C-3E012B9E12EE}"/>
    <cellStyle name="Comma 100" xfId="154" xr:uid="{F8E12AE1-5597-4C35-969D-DCEF2CA7F1FB}"/>
    <cellStyle name="Comma 101" xfId="155" xr:uid="{31E515BD-91A2-4823-8105-D28762D53A5B}"/>
    <cellStyle name="Comma 102" xfId="156" xr:uid="{04C7C312-0A97-4291-B83E-8952478D151E}"/>
    <cellStyle name="Comma 103" xfId="157" xr:uid="{FE1507DE-CE47-4FAE-8D78-1435AD554000}"/>
    <cellStyle name="Comma 104" xfId="158" xr:uid="{C645E175-CBA4-462E-8027-B50464D87AA2}"/>
    <cellStyle name="Comma 105" xfId="159" xr:uid="{080E3782-28D4-491E-8B9B-2F2D52936BDE}"/>
    <cellStyle name="Comma 106" xfId="160" xr:uid="{E4E44CAA-C26B-4FB2-8689-A341FAF94344}"/>
    <cellStyle name="Comma 107" xfId="161" xr:uid="{0EAFD05F-A31B-4056-A3ED-550D5B4D9AA3}"/>
    <cellStyle name="Comma 108" xfId="3202" xr:uid="{7E42650D-3E15-45E9-AD6F-2CE564170FEA}"/>
    <cellStyle name="Comma 109" xfId="3213" xr:uid="{8D37E78E-0DD0-4770-8265-FC3268820C60}"/>
    <cellStyle name="Comma 11" xfId="162" xr:uid="{566F1334-D0C7-49CC-AC1A-97B5974FA2B4}"/>
    <cellStyle name="Comma 11 2" xfId="163" xr:uid="{243205FD-E4D1-4C44-BCEA-3FD3B19B4756}"/>
    <cellStyle name="Comma 110" xfId="3209" xr:uid="{B2229309-D7E8-41C0-AF38-F6B8061902CF}"/>
    <cellStyle name="Comma 111" xfId="3205" xr:uid="{F5E61FA6-550A-4C1F-B349-94C00408D416}"/>
    <cellStyle name="Comma 12" xfId="164" xr:uid="{7FB4F68A-98B0-48C8-ABD6-50957C2578F0}"/>
    <cellStyle name="Comma 12 2" xfId="165" xr:uid="{D31874DA-2CB3-4300-B1D3-A3B135BE5B57}"/>
    <cellStyle name="Comma 13" xfId="166" xr:uid="{81B1C97B-54A6-4C42-BFE3-1B02E3BF582B}"/>
    <cellStyle name="Comma 13 2" xfId="167" xr:uid="{8BEE6150-58A6-4FE5-AE0C-F7E39213FBD4}"/>
    <cellStyle name="Comma 14" xfId="168" xr:uid="{FA33842E-B4E2-4227-8690-15073663EE26}"/>
    <cellStyle name="Comma 14 2" xfId="169" xr:uid="{6E7E6F51-4675-4F5C-90A2-4263693D4142}"/>
    <cellStyle name="Comma 15" xfId="170" xr:uid="{9637B912-B42F-41BB-80C7-0B90AC66F12F}"/>
    <cellStyle name="Comma 15 2" xfId="171" xr:uid="{289E46E9-4A85-4D89-B1DB-6359A91924AD}"/>
    <cellStyle name="Comma 16" xfId="172" xr:uid="{9C57AD27-5D43-42AC-B6A6-D2C2378BAEEE}"/>
    <cellStyle name="Comma 16 2" xfId="173" xr:uid="{E7DF4210-8575-4233-B045-0CC8E4A4528D}"/>
    <cellStyle name="Comma 17" xfId="174" xr:uid="{7952CA66-6969-422C-9A6E-00E92530EFAE}"/>
    <cellStyle name="Comma 17 2" xfId="175" xr:uid="{FA8C1D68-8429-4C37-AFAB-B18B1687D5F9}"/>
    <cellStyle name="Comma 18" xfId="176" xr:uid="{BA4CCCA2-53E0-47DE-85BF-E1B2B39DC6E5}"/>
    <cellStyle name="Comma 18 2" xfId="177" xr:uid="{0E3D950B-3385-4616-B3F5-BCC04C1C0B1F}"/>
    <cellStyle name="Comma 19" xfId="178" xr:uid="{E791329C-13F1-4D8A-AF38-CC9D5CDE11F7}"/>
    <cellStyle name="Comma 19 2" xfId="179" xr:uid="{BB0BA309-26B6-420D-9FFE-AA6297C56BCC}"/>
    <cellStyle name="Comma 2" xfId="2" xr:uid="{00000000-0005-0000-0000-000001000000}"/>
    <cellStyle name="Comma 2 2" xfId="181" xr:uid="{2C132A45-0430-4865-A6BC-7B8AF3B3B2FA}"/>
    <cellStyle name="Comma 2 2 2" xfId="182" xr:uid="{C7B1315A-8586-4D7F-B35B-3FE9AEDF5E15}"/>
    <cellStyle name="Comma 2 2 2 2" xfId="183" xr:uid="{B4FBFFF4-E9D8-458E-B15C-08CB55DE8D36}"/>
    <cellStyle name="Comma 2 2 3" xfId="184" xr:uid="{2A9E2CA6-60BC-4353-9D6B-6EC30D9F09F6}"/>
    <cellStyle name="Comma 2 2 4" xfId="185" xr:uid="{D2FBC540-F85E-4319-A244-1CF345AF9EA9}"/>
    <cellStyle name="Comma 2 3" xfId="186" xr:uid="{C82F4912-5424-49CC-A982-D2F080E9A521}"/>
    <cellStyle name="Comma 2 3 2" xfId="187" xr:uid="{4F591D4E-B6C6-4941-AB44-32B33786B626}"/>
    <cellStyle name="Comma 2 3 2 2" xfId="188" xr:uid="{B0620727-E0DA-4B68-AE97-849E522AC0AC}"/>
    <cellStyle name="Comma 2 3 3" xfId="189" xr:uid="{695D55C2-F831-4EEC-8B95-11DDE852E124}"/>
    <cellStyle name="Comma 2 4" xfId="190" xr:uid="{5C4E0406-0B41-4A77-9C4A-D24FD13CC405}"/>
    <cellStyle name="Comma 2 4 2" xfId="191" xr:uid="{4C153B1E-C44C-41D7-8DC6-EE67BB5B8930}"/>
    <cellStyle name="Comma 2 5" xfId="192" xr:uid="{F6AFE2B5-E50F-4C2E-A25A-F6385312A624}"/>
    <cellStyle name="Comma 2 6" xfId="193" xr:uid="{189CD96A-70AF-4D1C-ACD7-2B7ADF08EF08}"/>
    <cellStyle name="Comma 2 7" xfId="180" xr:uid="{62C69712-72B0-4397-8C54-2C08A0AE53F7}"/>
    <cellStyle name="Comma 20" xfId="194" xr:uid="{6192BEDF-6453-4DCC-B421-20FD66DFD44C}"/>
    <cellStyle name="Comma 20 2" xfId="195" xr:uid="{DBC630B3-6A4B-4741-9945-1BC3D7062DA6}"/>
    <cellStyle name="Comma 21" xfId="196" xr:uid="{36970762-DACE-48DD-B9D9-E997979B78FB}"/>
    <cellStyle name="Comma 21 2" xfId="197" xr:uid="{65005D2D-F196-4423-AB1B-3A2A28ED9D34}"/>
    <cellStyle name="Comma 22" xfId="198" xr:uid="{B4570FFC-A704-4D87-A2A1-9D4C3C031E12}"/>
    <cellStyle name="Comma 22 2" xfId="199" xr:uid="{56873C0E-BAE8-43BD-9562-CE5B5034B2FC}"/>
    <cellStyle name="Comma 23" xfId="200" xr:uid="{B64E6B29-5973-4B0E-B159-FE95D95F99AB}"/>
    <cellStyle name="Comma 23 2" xfId="201" xr:uid="{C062D6FB-A3B4-496A-9CF1-9040D0A42012}"/>
    <cellStyle name="Comma 24" xfId="202" xr:uid="{B87C07BC-AE05-49A4-87FE-164BC462DFEB}"/>
    <cellStyle name="Comma 24 2" xfId="203" xr:uid="{ACA86D68-4C50-4FA7-8905-7A7B0F36CC6B}"/>
    <cellStyle name="Comma 25" xfId="204" xr:uid="{505F3E80-3365-4E50-8FC6-8A3C368C9AF7}"/>
    <cellStyle name="Comma 25 2" xfId="205" xr:uid="{21F64183-43CC-4988-BE76-DE693D859EDC}"/>
    <cellStyle name="Comma 26" xfId="206" xr:uid="{756E44E1-B064-4B8E-ACC1-5A3A195A4769}"/>
    <cellStyle name="Comma 26 2" xfId="207" xr:uid="{CFF75400-F635-49FF-BFA5-2640EAD92B1E}"/>
    <cellStyle name="Comma 27" xfId="208" xr:uid="{9BC4F09D-5041-4AB1-84BF-260D26914FBD}"/>
    <cellStyle name="Comma 27 2" xfId="209" xr:uid="{B3A34EEB-BED5-44D7-A9F2-478FC00CB861}"/>
    <cellStyle name="Comma 28" xfId="210" xr:uid="{BCD73ECC-E0D9-499C-9A1D-AC9DE74F716C}"/>
    <cellStyle name="Comma 28 2" xfId="211" xr:uid="{134CEB83-174E-40CA-BBDE-1087993D5883}"/>
    <cellStyle name="Comma 29" xfId="212" xr:uid="{2D3238F9-0CFE-400C-8209-543AE35E723C}"/>
    <cellStyle name="Comma 29 2" xfId="213" xr:uid="{163276FC-1AD0-46A1-B80A-15717B40E180}"/>
    <cellStyle name="Comma 3" xfId="13" xr:uid="{B7736573-149B-4AC2-A100-4911DE567917}"/>
    <cellStyle name="Comma 3 2" xfId="215" xr:uid="{7C6FFDF0-904A-446D-998D-2B1656EFC19C}"/>
    <cellStyle name="Comma 3 2 2" xfId="216" xr:uid="{F66045CE-E43B-4B95-A707-0DFC30383D36}"/>
    <cellStyle name="Comma 3 2 2 2" xfId="217" xr:uid="{FBE893E8-69FA-47D2-A377-6D4992FA0BB7}"/>
    <cellStyle name="Comma 3 2 3" xfId="218" xr:uid="{617346B3-75A9-4741-8899-18F14DDA3EB1}"/>
    <cellStyle name="Comma 3 2 4" xfId="219" xr:uid="{1E8BDA98-202C-4228-B9AF-58F7DC9D6603}"/>
    <cellStyle name="Comma 3 3" xfId="220" xr:uid="{831C5D8F-9810-4BB2-8B2F-91FFEE801ECC}"/>
    <cellStyle name="Comma 3 3 2" xfId="221" xr:uid="{F04364D9-766F-4D80-AF71-BEDD359B0327}"/>
    <cellStyle name="Comma 3 3 2 2" xfId="222" xr:uid="{17752894-F0D8-42B5-8363-B1C17EC5AB39}"/>
    <cellStyle name="Comma 3 3 3" xfId="223" xr:uid="{3D249B2E-2610-4685-BA3A-307ED26085AC}"/>
    <cellStyle name="Comma 3 4" xfId="224" xr:uid="{134F9798-17D4-4DD1-ACA5-364B0D248C15}"/>
    <cellStyle name="Comma 3 4 2" xfId="225" xr:uid="{434DC657-3ADC-4A9E-B520-8E6AD7CF8DB0}"/>
    <cellStyle name="Comma 3 4 3" xfId="3210" xr:uid="{60EBEE73-1179-4071-850E-10F6444463F9}"/>
    <cellStyle name="Comma 3 5" xfId="226" xr:uid="{5821D524-ED7E-42B2-B02C-DDB3AD31FF5E}"/>
    <cellStyle name="Comma 3 6" xfId="227" xr:uid="{A28F6DEB-A028-487B-9A34-BD1A5F925F8E}"/>
    <cellStyle name="Comma 3 7" xfId="214" xr:uid="{C84B57FA-220D-4144-81D3-20E5E3AA71D3}"/>
    <cellStyle name="Comma 30" xfId="228" xr:uid="{D250BD80-80BD-4DBB-9B06-481BFD736B0B}"/>
    <cellStyle name="Comma 30 2" xfId="229" xr:uid="{E4C15084-0A20-496D-BC84-77FB810FE7C6}"/>
    <cellStyle name="Comma 31" xfId="230" xr:uid="{15EE6F65-A3D0-4C10-9655-4421EC181541}"/>
    <cellStyle name="Comma 31 2" xfId="231" xr:uid="{6D76A320-7F9A-4038-B1CA-80E54DD2A7A5}"/>
    <cellStyle name="Comma 32" xfId="232" xr:uid="{4F91CE13-CC5E-412A-83B8-F336EA1340BD}"/>
    <cellStyle name="Comma 32 2" xfId="233" xr:uid="{95C5A1C6-BA43-4799-9D1E-43C92764CF45}"/>
    <cellStyle name="Comma 33" xfId="234" xr:uid="{8AC3BC69-C37B-4BDE-8840-6C5F7C0672D9}"/>
    <cellStyle name="Comma 33 2" xfId="235" xr:uid="{810FA6B3-9B8C-4493-8FA7-EF2D994402AA}"/>
    <cellStyle name="Comma 34" xfId="236" xr:uid="{E341D291-54A5-4CC1-80A7-59C720E9C7CF}"/>
    <cellStyle name="Comma 34 2" xfId="237" xr:uid="{E86292C4-1B02-4D72-ADE9-9585A7E1F5D8}"/>
    <cellStyle name="Comma 35" xfId="238" xr:uid="{A64DC2BE-5FB2-4264-A549-3060C32EC435}"/>
    <cellStyle name="Comma 35 2" xfId="239" xr:uid="{A0314B23-E09F-494A-99D6-58FC9021D91D}"/>
    <cellStyle name="Comma 36" xfId="240" xr:uid="{0047CB27-686A-456C-9D4B-2FBE344D6EBD}"/>
    <cellStyle name="Comma 36 2" xfId="241" xr:uid="{4B7C8685-D5BE-47AE-B048-21F9E967A76B}"/>
    <cellStyle name="Comma 37" xfId="242" xr:uid="{AD68A4AA-FC15-40BD-877D-87E183959FDE}"/>
    <cellStyle name="Comma 37 2" xfId="243" xr:uid="{238E881D-9F6E-41E8-AEDC-D831B366485F}"/>
    <cellStyle name="Comma 38" xfId="244" xr:uid="{AB5349DB-17C4-4DF5-B40C-759599473488}"/>
    <cellStyle name="Comma 38 2" xfId="245" xr:uid="{31310549-A697-430E-9ABB-C8E2CB3CB94A}"/>
    <cellStyle name="Comma 39" xfId="246" xr:uid="{7CD939D1-738D-4D58-B787-0B0AD868EA4C}"/>
    <cellStyle name="Comma 39 2" xfId="247" xr:uid="{4AEC40A8-D325-4345-BBAD-8F2557C3BF81}"/>
    <cellStyle name="Comma 4" xfId="248" xr:uid="{A6893A32-50D2-4E03-BAEA-DA1075EA020F}"/>
    <cellStyle name="Comma 4 2" xfId="249" xr:uid="{F54D1F4B-8170-4000-8828-74AF05871C5B}"/>
    <cellStyle name="Comma 40" xfId="250" xr:uid="{72DD5208-559A-41E3-AA2F-2D74DAA770FE}"/>
    <cellStyle name="Comma 40 2" xfId="251" xr:uid="{B8CCA6D2-A077-4554-AB4C-1602F71FC1D6}"/>
    <cellStyle name="Comma 41" xfId="252" xr:uid="{837D7BAC-D21B-419B-8903-4B7D9B65A6AB}"/>
    <cellStyle name="Comma 41 2" xfId="253" xr:uid="{65FDB8A3-2ACD-479C-8969-530925DA52A7}"/>
    <cellStyle name="Comma 42" xfId="254" xr:uid="{3128AE09-35C1-42C1-AAD6-CB5CDACBEFFC}"/>
    <cellStyle name="Comma 42 2" xfId="255" xr:uid="{87D4E96D-5913-4971-9CFF-40F3F893BE09}"/>
    <cellStyle name="Comma 43" xfId="256" xr:uid="{85C17DF3-4C59-44FC-A9DE-071CC9B962C0}"/>
    <cellStyle name="Comma 43 2" xfId="257" xr:uid="{D4077720-4DE2-4D31-8219-CCFA8F08C82B}"/>
    <cellStyle name="Comma 44" xfId="258" xr:uid="{EC26CA2B-1E86-416F-BB56-9058ABF2F9BF}"/>
    <cellStyle name="Comma 44 2" xfId="259" xr:uid="{72BD0058-6333-4B46-A7B3-55823A337440}"/>
    <cellStyle name="Comma 45" xfId="260" xr:uid="{1D13F3C7-E29D-4CD8-ACE8-05F82EE279CA}"/>
    <cellStyle name="Comma 45 2" xfId="261" xr:uid="{D32958AC-1175-45E0-B45E-6D385B353FF4}"/>
    <cellStyle name="Comma 46" xfId="262" xr:uid="{423EEAEE-3C93-4287-984C-0C8D5F381897}"/>
    <cellStyle name="Comma 46 2" xfId="263" xr:uid="{24E9BD18-D1AC-45A5-AB47-7FC794EF4227}"/>
    <cellStyle name="Comma 47" xfId="264" xr:uid="{5E7433FA-84D2-45D1-87B4-3589FFD6110A}"/>
    <cellStyle name="Comma 47 2" xfId="265" xr:uid="{B8600C25-72C9-48D4-AA44-66E9423B99CA}"/>
    <cellStyle name="Comma 48" xfId="266" xr:uid="{1991790D-29FB-4B99-9210-C6473F8034BC}"/>
    <cellStyle name="Comma 48 2" xfId="267" xr:uid="{08FA57AE-65AC-43FD-ABEE-EC6BFB6EA49E}"/>
    <cellStyle name="Comma 49" xfId="268" xr:uid="{9C4D8E56-A8B0-4990-88AD-3F63638FA7B2}"/>
    <cellStyle name="Comma 49 2" xfId="269" xr:uid="{9AC368F6-EC3F-4C89-9913-7F3BDB2EE97D}"/>
    <cellStyle name="Comma 5" xfId="270" xr:uid="{E094E813-4040-49A8-B391-00F1DCDF33A3}"/>
    <cellStyle name="Comma 5 2" xfId="271" xr:uid="{36A44666-0494-41CB-8DE1-191A0F8F743B}"/>
    <cellStyle name="Comma 5 3" xfId="272" xr:uid="{72F35454-BDD3-470B-A7C1-4A3AD8B26121}"/>
    <cellStyle name="Comma 50" xfId="273" xr:uid="{D1C2BA7E-F205-4322-8A43-4E1A05FF7E85}"/>
    <cellStyle name="Comma 50 2" xfId="274" xr:uid="{6F91F289-9C29-4713-BBDA-28DC5690A4EB}"/>
    <cellStyle name="Comma 51" xfId="275" xr:uid="{6A5C2B27-6E4C-41BF-B5D9-87B269D0E948}"/>
    <cellStyle name="Comma 51 2" xfId="276" xr:uid="{7755A330-5C29-47B4-BA03-7F2C52181CD0}"/>
    <cellStyle name="Comma 52" xfId="277" xr:uid="{EE0138EB-3AC7-4281-A646-FFEF4D59C9BB}"/>
    <cellStyle name="Comma 52 2" xfId="278" xr:uid="{CA85F4E6-579B-4B8D-A90E-58CA70EB50C8}"/>
    <cellStyle name="Comma 53" xfId="279" xr:uid="{81FF81DB-A7B0-447F-B647-D0A96C6F9833}"/>
    <cellStyle name="Comma 53 2" xfId="280" xr:uid="{91F1AC9E-DE4B-4027-9CF3-65BBAFBE246A}"/>
    <cellStyle name="Comma 54" xfId="281" xr:uid="{2D943C76-855C-435A-AA31-F2EC92BA8C70}"/>
    <cellStyle name="Comma 54 2" xfId="282" xr:uid="{40F9E562-60F3-4313-B6FD-4E558DF26CA6}"/>
    <cellStyle name="Comma 55" xfId="283" xr:uid="{8DF49E7E-59AA-4744-9994-033DEDC0BF49}"/>
    <cellStyle name="Comma 55 2" xfId="284" xr:uid="{8198714E-E7FB-42A2-8ABA-C92EF3A5274E}"/>
    <cellStyle name="Comma 56" xfId="285" xr:uid="{BD42BA15-A3BC-46C6-939B-0F13E50F649F}"/>
    <cellStyle name="Comma 56 2" xfId="286" xr:uid="{BB2C0B1A-C3BE-4C6B-B71F-669AEA4DE62A}"/>
    <cellStyle name="Comma 57" xfId="287" xr:uid="{6BA5878A-5D43-4DD7-A65D-A1C7AF1E49A1}"/>
    <cellStyle name="Comma 57 2" xfId="288" xr:uid="{3161F445-F66E-4DCC-8C4D-4563B24F474A}"/>
    <cellStyle name="Comma 58" xfId="289" xr:uid="{7F335D3E-A683-4686-8F7F-6BDA1534A2BE}"/>
    <cellStyle name="Comma 58 2" xfId="290" xr:uid="{21A62694-BB20-401F-AE68-21CCAA8CEF3A}"/>
    <cellStyle name="Comma 59" xfId="291" xr:uid="{A922DDD0-53E5-4E05-BCD4-837F44327266}"/>
    <cellStyle name="Comma 59 2" xfId="292" xr:uid="{51415462-0B07-488D-9239-72D1877BF508}"/>
    <cellStyle name="Comma 6" xfId="293" xr:uid="{7CAC5443-40E6-46D8-A92F-68752A278281}"/>
    <cellStyle name="Comma 6 2" xfId="294" xr:uid="{2AFE2C06-F205-401F-9D59-173D40A8DDD8}"/>
    <cellStyle name="Comma 60" xfId="295" xr:uid="{CAFCE91C-8CF6-4C2B-B0CD-6CBC6C756A3F}"/>
    <cellStyle name="Comma 60 2" xfId="296" xr:uid="{33E28B86-868A-4303-B8C5-6643C6B91EAC}"/>
    <cellStyle name="Comma 61" xfId="297" xr:uid="{8EA105AC-921D-42C8-80E8-89BA7E65BA7C}"/>
    <cellStyle name="Comma 61 2" xfId="298" xr:uid="{65025179-5CD8-4660-89E8-00774E00EF18}"/>
    <cellStyle name="Comma 62" xfId="299" xr:uid="{812E55D1-2567-4965-AE74-3583C95F7AC5}"/>
    <cellStyle name="Comma 62 2" xfId="300" xr:uid="{A9CABC25-7948-4EE0-B702-D335F34916E9}"/>
    <cellStyle name="Comma 63" xfId="301" xr:uid="{50AF9485-7994-4730-996C-7D42EDF99190}"/>
    <cellStyle name="Comma 63 2" xfId="302" xr:uid="{E55B0E69-4C38-4169-BD75-F27521423833}"/>
    <cellStyle name="Comma 64" xfId="303" xr:uid="{41347FA0-1432-41B8-B4E5-E91464537792}"/>
    <cellStyle name="Comma 64 2" xfId="304" xr:uid="{62C0DC35-2C08-4754-83DF-9A1A80743C0E}"/>
    <cellStyle name="Comma 65" xfId="305" xr:uid="{01E1466C-B23D-4842-B12A-D53757915931}"/>
    <cellStyle name="Comma 65 2" xfId="306" xr:uid="{D41DAEA5-2D88-4C98-83E1-FE8B024F0A94}"/>
    <cellStyle name="Comma 66" xfId="307" xr:uid="{AC9A815E-EB46-4F2C-8618-A3004BDE605B}"/>
    <cellStyle name="Comma 66 2" xfId="308" xr:uid="{5CFACDF8-3696-4521-82DC-428623661273}"/>
    <cellStyle name="Comma 67" xfId="309" xr:uid="{9985075D-BF3A-4782-AA57-EA6F591250F9}"/>
    <cellStyle name="Comma 67 2" xfId="310" xr:uid="{92E1EC6D-E922-4461-8641-931712283D66}"/>
    <cellStyle name="Comma 68" xfId="311" xr:uid="{7924CFAA-B1DD-41AC-8947-72EFB7C59263}"/>
    <cellStyle name="Comma 68 2" xfId="312" xr:uid="{D29838C4-6185-491A-8F3E-D9D757D6F941}"/>
    <cellStyle name="Comma 69" xfId="313" xr:uid="{278DDB28-1450-4945-87EA-389EC942F370}"/>
    <cellStyle name="Comma 69 2" xfId="314" xr:uid="{D80BD02B-FF6B-41F1-9773-3D48E655717C}"/>
    <cellStyle name="Comma 7" xfId="315" xr:uid="{0D8980EA-3A17-42F1-B41B-B7C5D77D6242}"/>
    <cellStyle name="Comma 7 2" xfId="316" xr:uid="{01ED47EB-78FD-4A6E-8E68-F100866446BF}"/>
    <cellStyle name="Comma 70" xfId="317" xr:uid="{5CED2542-19D5-4420-9715-85D3F55A4CEE}"/>
    <cellStyle name="Comma 70 2" xfId="318" xr:uid="{CAA14EEA-A8BF-4906-B435-E7BE682A5C1B}"/>
    <cellStyle name="Comma 71" xfId="319" xr:uid="{F65B32E5-DD00-4A39-BFB8-09FD944F7A15}"/>
    <cellStyle name="Comma 71 2" xfId="320" xr:uid="{E3BF1013-84F5-4903-8768-A8D9CDF4AD82}"/>
    <cellStyle name="Comma 72" xfId="321" xr:uid="{EEE00FE0-457A-4621-8ED7-1BC30CFF3823}"/>
    <cellStyle name="Comma 72 2" xfId="322" xr:uid="{0D40EF84-EC1B-4A13-B544-9859FBF6F443}"/>
    <cellStyle name="Comma 73" xfId="323" xr:uid="{6490BA69-273B-409D-9CCC-60B4226FF125}"/>
    <cellStyle name="Comma 73 2" xfId="324" xr:uid="{7E2B355C-471D-4971-8EC6-534B20DA1E3A}"/>
    <cellStyle name="Comma 74" xfId="325" xr:uid="{1142F022-B7E0-4B0D-882F-7180FE74AA16}"/>
    <cellStyle name="Comma 74 2" xfId="326" xr:uid="{C66DEA9D-561A-4C58-8D15-42F11A6770B0}"/>
    <cellStyle name="Comma 75" xfId="327" xr:uid="{1CE11501-2203-430E-9F96-14583DE0CB13}"/>
    <cellStyle name="Comma 75 2" xfId="328" xr:uid="{9661229C-00B2-4012-BECD-D07430497B78}"/>
    <cellStyle name="Comma 75 2 2" xfId="329" xr:uid="{CA5E4932-B6D1-427C-96EB-BF2F6F827C8D}"/>
    <cellStyle name="Comma 75 2 2 2" xfId="330" xr:uid="{1399F38B-43D1-4749-A017-93C4AB045948}"/>
    <cellStyle name="Comma 75 2 3" xfId="331" xr:uid="{D4A3A565-6F06-4BA2-856C-3689A502DF97}"/>
    <cellStyle name="Comma 75 3" xfId="332" xr:uid="{67240A67-5377-4F50-911F-313ED0667B7C}"/>
    <cellStyle name="Comma 75 3 2" xfId="333" xr:uid="{04C5B0B3-3BF0-4DA4-AC4E-7E49D5065F2F}"/>
    <cellStyle name="Comma 75 4" xfId="334" xr:uid="{9B4EC9D5-3B21-4BDB-9F70-34195E56C6E2}"/>
    <cellStyle name="Comma 76" xfId="335" xr:uid="{8FD214A2-8DC5-400B-B42C-E8E08888DC48}"/>
    <cellStyle name="Comma 76 2" xfId="336" xr:uid="{687A0D29-E1AA-43A3-BE18-6CC010F43DAB}"/>
    <cellStyle name="Comma 76 2 2" xfId="337" xr:uid="{F6EE7400-E278-41FE-AF80-0E202F3C27C4}"/>
    <cellStyle name="Comma 76 2 2 2" xfId="338" xr:uid="{12BA3D83-3381-4B8F-8E31-C361751BD349}"/>
    <cellStyle name="Comma 76 2 3" xfId="339" xr:uid="{9DFF2406-9408-43AD-9D75-095BBC14FD43}"/>
    <cellStyle name="Comma 76 3" xfId="340" xr:uid="{D09D812F-5C0A-4599-888C-CAF0CA768C51}"/>
    <cellStyle name="Comma 76 3 2" xfId="341" xr:uid="{69874D5E-4EE2-4C80-B371-3F307A23204A}"/>
    <cellStyle name="Comma 76 4" xfId="342" xr:uid="{43B0DD56-889B-480D-8AF2-12D9ADAA78A1}"/>
    <cellStyle name="Comma 77" xfId="343" xr:uid="{4147ACCC-1960-4CF4-85B0-CDD645647814}"/>
    <cellStyle name="Comma 77 2" xfId="344" xr:uid="{3DA2DDEB-6458-40C3-AF58-EE32CC170F2C}"/>
    <cellStyle name="Comma 77 2 2" xfId="345" xr:uid="{F861F144-093E-48CD-AA72-6E99750D8F19}"/>
    <cellStyle name="Comma 77 2 2 2" xfId="346" xr:uid="{6B3714D0-7333-444B-B843-20B38AA9B34B}"/>
    <cellStyle name="Comma 77 2 3" xfId="347" xr:uid="{DAC882B0-642B-403B-A5A6-79E14D778EC8}"/>
    <cellStyle name="Comma 77 3" xfId="348" xr:uid="{2E68FCEF-04FF-4145-AE71-858C0DBAA7A1}"/>
    <cellStyle name="Comma 77 3 2" xfId="349" xr:uid="{2AFA747A-8890-4A0F-9410-6F31CDD6437E}"/>
    <cellStyle name="Comma 77 4" xfId="350" xr:uid="{346675F1-4BAF-473F-BF53-19F309E105D4}"/>
    <cellStyle name="Comma 78" xfId="351" xr:uid="{3BD33AB1-849B-4EFC-84C7-4623333E7E83}"/>
    <cellStyle name="Comma 78 2" xfId="352" xr:uid="{9EE5371C-6050-4897-9F3A-CDAE03FEC643}"/>
    <cellStyle name="Comma 78 2 2" xfId="353" xr:uid="{E6DE51E2-B640-4236-876C-B72DD53965A1}"/>
    <cellStyle name="Comma 78 2 2 2" xfId="354" xr:uid="{AE9BCD3B-07DE-4181-9FA3-9D69FF54E22D}"/>
    <cellStyle name="Comma 78 2 3" xfId="355" xr:uid="{9319FCDB-F117-4FC7-B867-96F56B751786}"/>
    <cellStyle name="Comma 78 3" xfId="356" xr:uid="{D70BE8F9-8039-4C74-9119-9853A54FBD9D}"/>
    <cellStyle name="Comma 78 3 2" xfId="357" xr:uid="{EEAE9489-5E5A-42CB-9378-AD60A5622395}"/>
    <cellStyle name="Comma 78 4" xfId="358" xr:uid="{ACC222F8-A70E-4EE4-B39C-26640425195F}"/>
    <cellStyle name="Comma 79" xfId="359" xr:uid="{267ED299-8E83-4711-9432-FC752E1BD93C}"/>
    <cellStyle name="Comma 79 2" xfId="360" xr:uid="{37FF2C64-59F7-4B6B-9CC5-A8D0AB44F381}"/>
    <cellStyle name="Comma 79 2 2" xfId="361" xr:uid="{A2AC83AA-0B45-4001-9669-09E410770750}"/>
    <cellStyle name="Comma 79 2 2 2" xfId="362" xr:uid="{1D66AEF3-0DB4-4B47-B236-4BBF92506F3A}"/>
    <cellStyle name="Comma 79 2 3" xfId="363" xr:uid="{F9C27FA6-E004-4187-A3D3-3FB3D7F2C3AA}"/>
    <cellStyle name="Comma 79 3" xfId="364" xr:uid="{2DA3CAAE-B03A-41D5-9EBF-CF09A5E1F970}"/>
    <cellStyle name="Comma 79 3 2" xfId="365" xr:uid="{B40ED1D9-9E39-4793-98FE-2A232C478623}"/>
    <cellStyle name="Comma 79 4" xfId="366" xr:uid="{5D517FC2-2ED1-4173-BA18-75CDE6418B4E}"/>
    <cellStyle name="Comma 8" xfId="367" xr:uid="{25417673-752A-4A24-AC01-5942A04CFB0C}"/>
    <cellStyle name="Comma 8 2" xfId="368" xr:uid="{EBF56DD9-FC7C-4C11-A346-F94DB2D41A6A}"/>
    <cellStyle name="Comma 80" xfId="369" xr:uid="{C368C2D3-7BBE-460E-A8C1-A0422C446137}"/>
    <cellStyle name="Comma 81" xfId="370" xr:uid="{9ACF0531-BA81-4C93-8974-2CF397BDBA70}"/>
    <cellStyle name="Comma 81 2" xfId="371" xr:uid="{4E2F9F94-CD06-4E9D-ABC0-606C8A63536B}"/>
    <cellStyle name="Comma 81 2 2" xfId="372" xr:uid="{2D7A2F00-020D-4E99-BFCD-ED1B02B8FB6F}"/>
    <cellStyle name="Comma 81 3" xfId="373" xr:uid="{8FB5A498-E87C-474A-A271-E0882C6D23C8}"/>
    <cellStyle name="Comma 82" xfId="374" xr:uid="{BD9A0C53-2A81-4486-A1E0-F244271FC3A6}"/>
    <cellStyle name="Comma 83" xfId="375" xr:uid="{9DCDCB34-06F4-4D29-BD99-1463DB08D20A}"/>
    <cellStyle name="Comma 83 2" xfId="376" xr:uid="{A9C2FD44-8382-4EA3-BE54-B5788B971746}"/>
    <cellStyle name="Comma 84" xfId="377" xr:uid="{AEF52A92-FB84-4B0A-8BA8-A9AAEE310186}"/>
    <cellStyle name="Comma 85" xfId="378" xr:uid="{3C60F902-7617-4506-B88A-BB4CFF52A0C4}"/>
    <cellStyle name="Comma 86" xfId="379" xr:uid="{FE7973A6-D52E-4694-AFB0-6B32BB89A79A}"/>
    <cellStyle name="Comma 87" xfId="380" xr:uid="{0F65187B-8160-44F7-8838-BB2A57EC6129}"/>
    <cellStyle name="Comma 88" xfId="381" xr:uid="{13CA3B4E-E8D2-4E5A-8F41-C8E16A2D7AD3}"/>
    <cellStyle name="Comma 89" xfId="382" xr:uid="{B6BCC5E9-BE14-493E-A2C0-281DE92D9975}"/>
    <cellStyle name="Comma 9" xfId="383" xr:uid="{765C0B9F-DF69-4CE4-869F-2594F90B9945}"/>
    <cellStyle name="Comma 9 2" xfId="384" xr:uid="{B018F810-0502-47CE-B4FD-433A6B19B3C0}"/>
    <cellStyle name="Comma 90" xfId="385" xr:uid="{6A8B479D-2426-4441-A5D2-AF90C1A2319F}"/>
    <cellStyle name="Comma 91" xfId="386" xr:uid="{A7837BCF-BE19-4D84-A1D8-19A7BA3DABE0}"/>
    <cellStyle name="Comma 92" xfId="387" xr:uid="{73EF7010-E2C5-4F99-A29D-C22DBFFE0FC7}"/>
    <cellStyle name="Comma 93" xfId="388" xr:uid="{09F4A4F6-51FD-46D6-8E73-84190D23687C}"/>
    <cellStyle name="Comma 94" xfId="389" xr:uid="{BC981A9F-6B01-48FF-8328-E4DF519A53FE}"/>
    <cellStyle name="Comma 95" xfId="390" xr:uid="{6E5015E0-ADF2-4EF0-BE4C-482B8175301E}"/>
    <cellStyle name="Comma 96" xfId="391" xr:uid="{10FC0AAE-AFBF-4702-9CA2-D81D12E5FBF5}"/>
    <cellStyle name="Comma 97" xfId="392" xr:uid="{5091D7E4-6997-4BB9-8634-505B697DBA28}"/>
    <cellStyle name="Comma 98" xfId="393" xr:uid="{23D5AD0C-20D5-4CCF-8C08-4ADFF4B93FF2}"/>
    <cellStyle name="Comma 99" xfId="394" xr:uid="{4D3DD82B-6495-470D-B71A-BB542FC0D971}"/>
    <cellStyle name="Comma0" xfId="395" xr:uid="{2B8C4F12-F94B-4C19-B354-4454DD583771}"/>
    <cellStyle name="Comma0 2" xfId="396" xr:uid="{CF857A68-2C4B-4FB7-A7C8-EA60774DFBAB}"/>
    <cellStyle name="Comma0 2 2" xfId="397" xr:uid="{DE24B69A-F1AA-40A5-BCA8-AF5EDD969531}"/>
    <cellStyle name="Comma0 3" xfId="398" xr:uid="{4382F117-B4E9-49A2-A382-582B7EF48976}"/>
    <cellStyle name="CompFormula" xfId="399" xr:uid="{FB09E9DF-DB94-4D64-997F-9C920C759C9A}"/>
    <cellStyle name="Currency [0] 2" xfId="400" xr:uid="{D7E7CC19-378B-420D-9BC8-000D4DDFEB82}"/>
    <cellStyle name="Currency 0" xfId="401" xr:uid="{F650666F-5B96-40D0-8E44-2A520D1DC295}"/>
    <cellStyle name="Currency '000 [0]" xfId="402" xr:uid="{8764EC0F-6F9F-4844-91F3-B505F61EC1C7}"/>
    <cellStyle name="Currency 10" xfId="403" xr:uid="{238E4FD3-848F-4D0C-A1A4-44281C27D659}"/>
    <cellStyle name="Currency 11" xfId="404" xr:uid="{4151C843-55E4-4333-85C6-2E50CBDFEAFA}"/>
    <cellStyle name="Currency 2" xfId="405" xr:uid="{4B5B2F28-711D-4455-AEDB-1CE891E7BF3D}"/>
    <cellStyle name="Currency 2 2" xfId="406" xr:uid="{753E396E-57E9-42BF-B947-0F1D138F36A1}"/>
    <cellStyle name="Currency 2 2 2" xfId="407" xr:uid="{1CEA09D9-B406-4A94-9F96-E61E244520A3}"/>
    <cellStyle name="Currency 2 3" xfId="408" xr:uid="{83EB8367-518C-4C3D-8347-80E63DCAB4D8}"/>
    <cellStyle name="Currency 3" xfId="409" xr:uid="{796B62B0-85E8-4312-8CFC-AAD19319CFD8}"/>
    <cellStyle name="Currency 3 2" xfId="410" xr:uid="{F2999C2A-8EA9-45B2-B4B4-F0C6DEFCE1D1}"/>
    <cellStyle name="Currency 4" xfId="411" xr:uid="{FF1DF1B2-18CD-4EC7-A393-87E8A4257573}"/>
    <cellStyle name="Currency 4 2" xfId="412" xr:uid="{BA2BCD30-983E-42B6-81B0-F0BEF94DF87D}"/>
    <cellStyle name="Currency 5" xfId="413" xr:uid="{DC5B139F-099C-4159-8612-64FFE3ADFBFD}"/>
    <cellStyle name="Currency 6" xfId="414" xr:uid="{683A021B-D1E7-4DC3-9379-D5155DE84B50}"/>
    <cellStyle name="Currency 7" xfId="415" xr:uid="{890BB997-9791-4160-BE9C-5C547748C709}"/>
    <cellStyle name="Currency 8" xfId="416" xr:uid="{1AF92FFC-C61A-411E-BF06-1306E3451B40}"/>
    <cellStyle name="Currency 9" xfId="417" xr:uid="{56D88639-78D3-4A6C-8DD9-7771FB5328C9}"/>
    <cellStyle name="Currency0" xfId="418" xr:uid="{9B5FAE51-C2AE-4230-B19A-29EA61733100}"/>
    <cellStyle name="Currency0 2" xfId="419" xr:uid="{81CC247A-D19B-4AB0-8BA1-02D41CAB8576}"/>
    <cellStyle name="Currency0 2 2" xfId="420" xr:uid="{90037803-E910-49D4-9977-6DF6A301F1F8}"/>
    <cellStyle name="Currency0 3" xfId="421" xr:uid="{61F7518D-A7C3-48D0-AF1F-3B685CBA9FC5}"/>
    <cellStyle name="Date" xfId="422" xr:uid="{FEBA93C0-C73F-47A9-B2E7-E26C2778E4FE}"/>
    <cellStyle name="Date 2" xfId="423" xr:uid="{BA95FC39-9734-475D-B247-C5196EF9EEAD}"/>
    <cellStyle name="Date 2 2" xfId="424" xr:uid="{BCB1AA36-9EB6-4B6B-8A72-389551E8C809}"/>
    <cellStyle name="Date 3" xfId="425" xr:uid="{B5A69FA2-0140-4DC3-AB15-1E95BAD982FA}"/>
    <cellStyle name="Date Aligned" xfId="426" xr:uid="{5568C2A6-0B2D-499D-9F45-40D711B0B1B7}"/>
    <cellStyle name="Dotted Line" xfId="427" xr:uid="{69BD19E4-E0DF-40FF-B320-EB3B8F1DCCC7}"/>
    <cellStyle name="Emphasis 1" xfId="428" xr:uid="{02DF518F-850A-41E6-BD6D-53A7D6A5C376}"/>
    <cellStyle name="Emphasis 2" xfId="429" xr:uid="{BA5D83BD-E381-4534-8604-35AE744AB6F6}"/>
    <cellStyle name="Emphasis 3" xfId="430" xr:uid="{D8C75EE8-B419-459D-99F4-8ECDDA5000FE}"/>
    <cellStyle name="Euro" xfId="431" xr:uid="{A6B8F2D9-E548-4C62-B4F0-E4165EB17BC0}"/>
    <cellStyle name="Explanatory Text 2" xfId="432" xr:uid="{0427D97F-6463-4D97-8ACF-E4F1325CE41C}"/>
    <cellStyle name="Explanatory Text 3" xfId="433" xr:uid="{F504C3E8-566C-444C-B7FD-EAA3657846EA}"/>
    <cellStyle name="F2" xfId="434" xr:uid="{AAADB88E-DDB2-411F-9574-92A71D7BB64C}"/>
    <cellStyle name="F2 2" xfId="435" xr:uid="{A7132516-F3C6-4E29-9BCA-16C22C27BB2F}"/>
    <cellStyle name="F2 2 2" xfId="436" xr:uid="{636560CB-0D84-4353-AF2D-CF1F67D52884}"/>
    <cellStyle name="F3" xfId="437" xr:uid="{A60D6E80-2BAE-43E8-93AF-CB6155C6C2D5}"/>
    <cellStyle name="F3 2" xfId="438" xr:uid="{368A12DE-6ABB-49A9-BCB8-80F1B1555CF8}"/>
    <cellStyle name="F3 2 2" xfId="439" xr:uid="{15C436A6-8033-4B90-91D1-9FB68BD4ED93}"/>
    <cellStyle name="F4" xfId="440" xr:uid="{5F362DD7-886A-452E-AB90-54171AA458B0}"/>
    <cellStyle name="F4 2" xfId="441" xr:uid="{D03B9542-CFAE-4B82-84EC-659CC2651290}"/>
    <cellStyle name="F4 2 2" xfId="442" xr:uid="{36D4E4D6-16B4-4496-B5FB-28F093E0D90B}"/>
    <cellStyle name="F5" xfId="443" xr:uid="{4CB8EC58-A912-4894-96B3-EFE6121DAD87}"/>
    <cellStyle name="F5 2" xfId="444" xr:uid="{194D6A71-DA42-452B-9A47-D8179E8E1CE7}"/>
    <cellStyle name="F6" xfId="445" xr:uid="{0DFC0611-C824-4D8C-8133-8828DC715613}"/>
    <cellStyle name="F6 2" xfId="446" xr:uid="{313F7B0F-3AD6-4A30-BCE5-0BF9B891BE52}"/>
    <cellStyle name="F6 2 2" xfId="447" xr:uid="{38D8A26D-0AD8-4553-B1FB-B2674BC82C11}"/>
    <cellStyle name="F7" xfId="448" xr:uid="{00E937A9-0084-43D4-A5B2-B22C64A92B19}"/>
    <cellStyle name="F7 2" xfId="449" xr:uid="{B6913CAF-6147-4B36-90ED-D7E3D0978306}"/>
    <cellStyle name="F7 2 2" xfId="450" xr:uid="{77F8C9E1-2331-4473-8578-E2C35BCF9908}"/>
    <cellStyle name="F8" xfId="451" xr:uid="{AE85A8F9-E484-4151-96C2-DA276414EC57}"/>
    <cellStyle name="F8 2" xfId="452" xr:uid="{26A19A76-7A5A-4BD1-B718-1B5EB8482088}"/>
    <cellStyle name="F8 2 2" xfId="453" xr:uid="{7A335493-511B-43AC-A693-64F05C700B7C}"/>
    <cellStyle name="Fixed" xfId="454" xr:uid="{C91D8B38-3130-421D-886D-5A572DE65F20}"/>
    <cellStyle name="Fixed 2" xfId="455" xr:uid="{34B75ACD-C36A-4742-B4EC-C32A33BD6BAA}"/>
    <cellStyle name="Fixed 2 2" xfId="456" xr:uid="{395A85F0-F21D-435E-A438-9CDE7CDE42B2}"/>
    <cellStyle name="Fixed 3" xfId="457" xr:uid="{DE62D12B-1463-4173-9566-7C44C66DC72F}"/>
    <cellStyle name="Footnote" xfId="458" xr:uid="{F5EBF87B-BED3-4EFA-BBCE-0C6C8686EA79}"/>
    <cellStyle name="Good 2" xfId="459" xr:uid="{A3A1A2BC-5D61-4688-BD89-90837F269058}"/>
    <cellStyle name="Good 3" xfId="460" xr:uid="{BB4D415C-0A1F-470D-8D64-74AE5C4970DF}"/>
    <cellStyle name="GreenDkBold" xfId="461" xr:uid="{AAEA9CEB-9D19-479C-ADA5-69E20F778863}"/>
    <cellStyle name="Hard Percent" xfId="462" xr:uid="{5AB4312F-C903-4002-AF46-4A04310CE85B}"/>
    <cellStyle name="Header" xfId="463" xr:uid="{EDC3F9A8-1C9A-4CF3-9357-986A0BB2A2FD}"/>
    <cellStyle name="Heading 1 2" xfId="464" xr:uid="{BBE46A2F-2127-4717-8101-0125CDA71958}"/>
    <cellStyle name="Heading 1 3" xfId="465" xr:uid="{E48CC275-57D6-4CC2-8411-93C1ADC5F0E7}"/>
    <cellStyle name="Heading 1 3 2" xfId="466" xr:uid="{0E9D8CA3-1B94-47B2-BDD0-6D1A697A5C9E}"/>
    <cellStyle name="Heading 1 4" xfId="467" xr:uid="{1C50A965-9676-4B22-A266-AB023A682722}"/>
    <cellStyle name="Heading 2 2" xfId="468" xr:uid="{1C771A18-44C4-438B-8B45-3BDFCBDD8870}"/>
    <cellStyle name="Heading 2 2 2" xfId="469" xr:uid="{CC9D0DC3-D40F-4449-98DF-A050FBB42D5F}"/>
    <cellStyle name="Heading 2 3" xfId="470" xr:uid="{5BAF2178-B436-469C-A604-2A0ECF124C61}"/>
    <cellStyle name="Heading 2 4" xfId="471" xr:uid="{2E2E8B5E-5B4E-479B-800D-96AD321C4DCC}"/>
    <cellStyle name="Heading 3 2" xfId="472" xr:uid="{B9282810-554B-4D81-8651-B3429CB12B59}"/>
    <cellStyle name="Heading 3 3" xfId="473" xr:uid="{AD24AFF6-B60E-4954-B6BA-3558CB9CEC41}"/>
    <cellStyle name="Heading 3 4" xfId="474" xr:uid="{52C69F6D-9823-4022-A2B5-BBD308E68DA8}"/>
    <cellStyle name="Heading 4 2" xfId="475" xr:uid="{C126FF93-68AB-4F4E-9D55-7BBF3200EE2F}"/>
    <cellStyle name="Heading 4 3" xfId="476" xr:uid="{D09FB2C6-BDDC-410A-B8DC-083561B81A66}"/>
    <cellStyle name="Heading 4 4" xfId="477" xr:uid="{DD292F4B-A30D-46F7-AE92-1C3FF95E6264}"/>
    <cellStyle name="Heading 4 5" xfId="478" xr:uid="{9BBADF16-939F-42D4-A305-4A713670D1B7}"/>
    <cellStyle name="Heading 4 6" xfId="479" xr:uid="{3649CD26-E1D7-407E-9963-D8AF6D43C641}"/>
    <cellStyle name="Highlight" xfId="3" xr:uid="{00000000-0005-0000-0000-000002000000}"/>
    <cellStyle name="Hyperlink 2" xfId="480" xr:uid="{325DDB16-7665-4ED2-A7EC-32788B3AE1D2}"/>
    <cellStyle name="Hyperlink 3" xfId="481" xr:uid="{33193B9E-6758-464A-BEC4-B4F84F9EBFB1}"/>
    <cellStyle name="Input 2" xfId="482" xr:uid="{84C4C98A-5132-4187-834F-E1FD200D2EEF}"/>
    <cellStyle name="Input 3" xfId="483" xr:uid="{9CA82947-C9A1-443B-BF7A-797F8419ED89}"/>
    <cellStyle name="Input 4" xfId="3204" xr:uid="{E2A8E155-28D7-433A-98C4-6D290B8B1330}"/>
    <cellStyle name="INPUTGEN" xfId="484" xr:uid="{4459EC9C-9FF8-4604-A3AE-69506FF5CF09}"/>
    <cellStyle name="Large Page Heading" xfId="485" xr:uid="{0A51B01C-8282-41D9-9624-B1643A3F6161}"/>
    <cellStyle name="Linked Cell 2" xfId="486" xr:uid="{9DA21302-21B6-4E7A-A6CA-BB91C7B08191}"/>
    <cellStyle name="Linked Cell 3" xfId="487" xr:uid="{9E215D33-6C77-4CCC-8161-0EB911EE59FC}"/>
    <cellStyle name="Lookup" xfId="3207" xr:uid="{26D6A782-DF03-405D-A36E-965873D47D2D}"/>
    <cellStyle name="Month Date" xfId="488" xr:uid="{329DE491-21D6-49F9-8C3D-00776B2B27D7}"/>
    <cellStyle name="Multiple" xfId="489" xr:uid="{62BFB971-E898-455C-AD7A-7239F4203002}"/>
    <cellStyle name="Neutral 2" xfId="490" xr:uid="{B423C9FA-531D-4E63-9299-528A069C585D}"/>
    <cellStyle name="Neutral 3" xfId="491" xr:uid="{5B895689-732C-4C4E-9166-A1F83776646B}"/>
    <cellStyle name="Neutral 4" xfId="492" xr:uid="{568F0920-7D29-456B-9E1A-3266AD1DD021}"/>
    <cellStyle name="Normal" xfId="0" builtinId="0"/>
    <cellStyle name="Normal - Style1" xfId="493" xr:uid="{67FC58A6-42A7-40AA-BFF7-CD5DCE0F90C2}"/>
    <cellStyle name="Normal 10" xfId="494" xr:uid="{3E558614-C50D-4E41-B5C5-364A3C532015}"/>
    <cellStyle name="Normal 10 2" xfId="495" xr:uid="{DF329B1A-B5C7-43C7-9D0B-C7A5E9CB81E3}"/>
    <cellStyle name="Normal 10 2 10" xfId="496" xr:uid="{0DA56E43-7D7D-47D3-ADD4-E85FF0960FA1}"/>
    <cellStyle name="Normal 10 2 2" xfId="497" xr:uid="{A2B585BD-960C-4828-8F25-44B7103A7481}"/>
    <cellStyle name="Normal 10 2 2 2" xfId="498" xr:uid="{A8727604-A715-41C1-BAC4-1FD0A8692C5F}"/>
    <cellStyle name="Normal 10 2 3" xfId="499" xr:uid="{9BF82701-F85A-4D63-ABDD-22C329B28ABE}"/>
    <cellStyle name="Normal 10 3" xfId="500" xr:uid="{50CC621E-D59D-4B09-BA89-08B222B485ED}"/>
    <cellStyle name="Normal 10 3 2" xfId="501" xr:uid="{FB08BADC-1FB9-49D3-8198-68DC108B4876}"/>
    <cellStyle name="Normal 10 4" xfId="502" xr:uid="{D644744F-5705-4008-8443-ED1DE346DD7A}"/>
    <cellStyle name="Normal 100" xfId="503" xr:uid="{EEC61108-8E36-45DF-B9D2-C028E8F54766}"/>
    <cellStyle name="Normal 100 2" xfId="504" xr:uid="{ADF4521A-A870-4CB9-A594-0FA4E77A5883}"/>
    <cellStyle name="Normal 100 2 2" xfId="505" xr:uid="{89A27CD0-D943-44DB-8C7B-BC920A1578F8}"/>
    <cellStyle name="Normal 100 2 2 2" xfId="506" xr:uid="{C90B7EEA-9DDE-460D-A651-9D0A9FAD7DFB}"/>
    <cellStyle name="Normal 100 2 3" xfId="507" xr:uid="{994233FF-E23E-4830-B23B-B658B055F29D}"/>
    <cellStyle name="Normal 100 3" xfId="508" xr:uid="{99091BE9-B0DC-4801-99F4-FC4CEA6CCF23}"/>
    <cellStyle name="Normal 100 3 2" xfId="509" xr:uid="{47CF5420-3B27-47EB-B382-952A87FEDE10}"/>
    <cellStyle name="Normal 100 4" xfId="510" xr:uid="{3EEEF925-0EB5-4E9D-B9DD-32949FCCA63B}"/>
    <cellStyle name="Normal 101" xfId="511" xr:uid="{819C3074-5689-4F6F-AF94-4575662D1A74}"/>
    <cellStyle name="Normal 101 2" xfId="512" xr:uid="{F5BBF913-C82D-4F95-A187-57DC34372C7A}"/>
    <cellStyle name="Normal 101 2 2" xfId="513" xr:uid="{4550987A-F9B6-4697-A544-E1CAA89DF546}"/>
    <cellStyle name="Normal 101 2 2 2" xfId="514" xr:uid="{68D53D2F-F3F1-43AA-8809-18B73BD3EC83}"/>
    <cellStyle name="Normal 101 2 3" xfId="515" xr:uid="{2DF0BCA3-45D3-46CC-944C-1B502CC0F925}"/>
    <cellStyle name="Normal 101 3" xfId="516" xr:uid="{99AFF4FF-2A2C-4055-B6F6-9BFB92ABC316}"/>
    <cellStyle name="Normal 101 3 2" xfId="517" xr:uid="{FB36CBD7-F437-4D59-9AD6-BDB84645F21B}"/>
    <cellStyle name="Normal 101 4" xfId="518" xr:uid="{55C83E96-FAB4-4633-B35E-B673F1CE8539}"/>
    <cellStyle name="Normal 102" xfId="519" xr:uid="{27B1711E-5D1C-4485-834F-BFDB71000986}"/>
    <cellStyle name="Normal 102 2" xfId="520" xr:uid="{65B369B4-F923-4F46-9EC2-A6CF97330411}"/>
    <cellStyle name="Normal 102 2 2" xfId="521" xr:uid="{4C13B88F-A3C3-44E8-84A8-18997B1B2FE4}"/>
    <cellStyle name="Normal 102 2 2 2" xfId="522" xr:uid="{937DBB3C-599F-4CB1-91E3-D91C3DE5E01D}"/>
    <cellStyle name="Normal 102 2 3" xfId="523" xr:uid="{EABB8C56-B7EA-4916-83E0-A4F75F7E9116}"/>
    <cellStyle name="Normal 102 3" xfId="524" xr:uid="{10D9FA9D-49B1-4D05-A731-C72C46DE3B79}"/>
    <cellStyle name="Normal 102 3 2" xfId="525" xr:uid="{3AFB9F11-3C73-41E1-87DE-5EFA6EE9E87A}"/>
    <cellStyle name="Normal 102 4" xfId="526" xr:uid="{8EBA85FF-2A1E-4993-94E7-8031263CC03B}"/>
    <cellStyle name="Normal 103" xfId="527" xr:uid="{8C00FDD1-1E10-4691-9A60-F1C0AF5E6DE8}"/>
    <cellStyle name="Normal 103 2" xfId="528" xr:uid="{7C4CA6A7-2246-4385-B0CC-A326384E028B}"/>
    <cellStyle name="Normal 103 2 2" xfId="529" xr:uid="{0D48C5FC-BE2E-4704-A2F8-880FE85AF710}"/>
    <cellStyle name="Normal 103 3" xfId="530" xr:uid="{5DCA88CE-3A10-4D6C-AC2C-CAC1086285EE}"/>
    <cellStyle name="Normal 103 4" xfId="531" xr:uid="{107B29DF-2C7E-4454-8F91-37CAC78F13C8}"/>
    <cellStyle name="Normal 104" xfId="532" xr:uid="{3CC03868-E3CA-4AF2-BD8B-1DB35026A398}"/>
    <cellStyle name="Normal 104 2" xfId="533" xr:uid="{C9CFBAA8-7C9F-4B3E-AB81-4C0D32CB631A}"/>
    <cellStyle name="Normal 104 2 2" xfId="534" xr:uid="{115EED92-B19D-444E-AD1B-64A327B8BE88}"/>
    <cellStyle name="Normal 104 2 2 2" xfId="535" xr:uid="{71B2E619-1C66-4121-9EAA-4255731657BC}"/>
    <cellStyle name="Normal 104 2 3" xfId="536" xr:uid="{D02A29BD-5924-4AA4-9385-E1A10998FAB3}"/>
    <cellStyle name="Normal 104 3" xfId="537" xr:uid="{C871D82B-C78B-4FBE-948E-FAD07FD6607A}"/>
    <cellStyle name="Normal 104 3 2" xfId="538" xr:uid="{8A75256B-0F54-4622-BF1A-B5B8C988DBF9}"/>
    <cellStyle name="Normal 104 4" xfId="539" xr:uid="{44A74AE2-409E-4286-993A-0709D6110419}"/>
    <cellStyle name="Normal 105" xfId="540" xr:uid="{C10B9309-EFCA-47C6-A565-62061DA6538D}"/>
    <cellStyle name="Normal 105 2" xfId="541" xr:uid="{7F664E7B-004B-4010-B95C-A35E6F740BB3}"/>
    <cellStyle name="Normal 105 2 2" xfId="542" xr:uid="{CA0D1772-3DF0-4667-83AD-CC64D65656B3}"/>
    <cellStyle name="Normal 105 2 2 2" xfId="543" xr:uid="{E31206AE-5EEF-4752-8DD6-4D302695D6E7}"/>
    <cellStyle name="Normal 105 2 3" xfId="544" xr:uid="{AC5528D8-E103-41BC-82D9-A58766BD3635}"/>
    <cellStyle name="Normal 105 3" xfId="545" xr:uid="{09209110-5BE8-47BE-9203-727B9B2A6B06}"/>
    <cellStyle name="Normal 105 3 2" xfId="546" xr:uid="{D0E34BED-E45F-4E24-B4C5-AA19B93C2BAF}"/>
    <cellStyle name="Normal 105 4" xfId="547" xr:uid="{3F666FB7-9891-4199-B3FF-D4B1B2981B29}"/>
    <cellStyle name="Normal 106" xfId="548" xr:uid="{066C2C36-07BE-4D49-8BE4-84B11CA72307}"/>
    <cellStyle name="Normal 106 2" xfId="549" xr:uid="{66A8273A-BE84-44F0-AB10-BF2C445BA109}"/>
    <cellStyle name="Normal 106 2 2" xfId="550" xr:uid="{F4A00608-7E05-4ABF-977B-4980C19B54CE}"/>
    <cellStyle name="Normal 106 2 2 2" xfId="551" xr:uid="{D246FD9E-3AF6-4A23-BBC9-0503CCED474D}"/>
    <cellStyle name="Normal 106 2 3" xfId="552" xr:uid="{2C024576-57CB-4C70-8C97-83DB90C0B748}"/>
    <cellStyle name="Normal 106 3" xfId="553" xr:uid="{31D687D1-0CC7-49F9-B729-23D6E3D1002A}"/>
    <cellStyle name="Normal 106 3 2" xfId="554" xr:uid="{0285130B-5C8B-4A46-83CD-A1CDB3B8E011}"/>
    <cellStyle name="Normal 106 4" xfId="555" xr:uid="{C629CBE7-A5A2-4B9B-A6C7-33ED0ABA1851}"/>
    <cellStyle name="Normal 107" xfId="556" xr:uid="{952ECC78-5708-4BF3-8A1F-F2563FEBCF4F}"/>
    <cellStyle name="Normal 107 2" xfId="557" xr:uid="{9FF8A452-8A98-41A9-BDF8-B3E440E61AFD}"/>
    <cellStyle name="Normal 107 2 2" xfId="558" xr:uid="{6A8A94BF-86D6-41FE-AA84-F5947D299B1C}"/>
    <cellStyle name="Normal 107 2 2 2" xfId="559" xr:uid="{8A795196-8AB1-403C-92B1-D745DE98D8FB}"/>
    <cellStyle name="Normal 107 2 3" xfId="560" xr:uid="{B714112A-C5D4-423E-8F04-3A42DD5C8D89}"/>
    <cellStyle name="Normal 107 3" xfId="561" xr:uid="{231BB51B-8A82-4C9F-9B51-A906D7A742DD}"/>
    <cellStyle name="Normal 107 3 2" xfId="562" xr:uid="{11FEF7BA-85A1-4753-9078-2D1D352DF81B}"/>
    <cellStyle name="Normal 107 4" xfId="563" xr:uid="{87DDA7C9-3580-4836-91EB-B91532802B51}"/>
    <cellStyle name="Normal 108" xfId="564" xr:uid="{0C852A78-C41D-4AAB-9588-2D553ACCC970}"/>
    <cellStyle name="Normal 108 2" xfId="565" xr:uid="{6D96AFFB-7C9A-4035-808F-D56913ECE7EB}"/>
    <cellStyle name="Normal 108 2 2" xfId="566" xr:uid="{A13FB9C6-E637-4A77-B5D8-3E1EDBED0E8D}"/>
    <cellStyle name="Normal 108 2 2 2" xfId="567" xr:uid="{356AC316-A3C3-43D6-8A35-38DAD07268D4}"/>
    <cellStyle name="Normal 108 2 3" xfId="568" xr:uid="{621032BA-C1A2-44B5-BE44-6ABF1252AC82}"/>
    <cellStyle name="Normal 108 3" xfId="569" xr:uid="{1C01276E-9685-4976-BF9A-C981343BB504}"/>
    <cellStyle name="Normal 108 3 2" xfId="570" xr:uid="{1B2B1975-B34C-4924-8BD1-8049E4D5C8EF}"/>
    <cellStyle name="Normal 108 3 2 2" xfId="571" xr:uid="{E7C2BE0D-B66D-433F-B6F8-04EAF5FB6DC8}"/>
    <cellStyle name="Normal 108 3 3" xfId="572" xr:uid="{EB69C1A9-5947-433B-A7B8-9D0B0916DB8E}"/>
    <cellStyle name="Normal 108 3 3 2" xfId="573" xr:uid="{2FC1F380-22BD-46F5-931C-9C941A9B7E95}"/>
    <cellStyle name="Normal 108 3 4" xfId="574" xr:uid="{4EC0C5AC-D218-4794-ADD6-445AA8B58C38}"/>
    <cellStyle name="Normal 108 4" xfId="575" xr:uid="{6E80907F-BBA2-4BD8-84D7-A2A8443D303C}"/>
    <cellStyle name="Normal 108 4 2" xfId="576" xr:uid="{02557C6E-0CA0-4E5B-9A35-601A9EC8E3BC}"/>
    <cellStyle name="Normal 108 5" xfId="577" xr:uid="{B5A992EE-D27D-453C-A36E-5621A6CEC3E2}"/>
    <cellStyle name="Normal 109" xfId="578" xr:uid="{EC0CD032-179E-4CA3-974A-AA89E6DFE3FE}"/>
    <cellStyle name="Normal 109 2" xfId="579" xr:uid="{A6076FE6-0EA2-41C3-9B44-8CD2BBD49A40}"/>
    <cellStyle name="Normal 109 2 2" xfId="580" xr:uid="{8A291290-7F70-4F05-A312-B76C63274969}"/>
    <cellStyle name="Normal 109 2 2 2" xfId="581" xr:uid="{FC457892-FF69-4416-9CA4-DE3F84C44CA4}"/>
    <cellStyle name="Normal 109 2 3" xfId="582" xr:uid="{06AF1CB1-8554-469F-BE3B-1530D044934C}"/>
    <cellStyle name="Normal 109 3" xfId="583" xr:uid="{DD72D523-5928-44BA-8976-50695E0B70A5}"/>
    <cellStyle name="Normal 109 3 2" xfId="584" xr:uid="{5E95E911-AB19-482E-BE86-F6A5E307B697}"/>
    <cellStyle name="Normal 109 4" xfId="585" xr:uid="{E2C9CD53-C0C3-4117-8FAB-1B1486EBD027}"/>
    <cellStyle name="Normal 11" xfId="586" xr:uid="{BD9D268C-C594-435C-AA55-6E632D760B65}"/>
    <cellStyle name="Normal 11 2" xfId="587" xr:uid="{102CE45A-3CE4-489E-9105-C6F7FDC4C72B}"/>
    <cellStyle name="Normal 11 2 2" xfId="588" xr:uid="{F2D26D88-4856-4C43-A82A-74C8AEA3F2F0}"/>
    <cellStyle name="Normal 11 2 2 2" xfId="589" xr:uid="{B09EC4D9-5BAE-4310-849B-5628116924CD}"/>
    <cellStyle name="Normal 11 2 3" xfId="590" xr:uid="{760948EA-269A-4399-A875-188C6704BCDB}"/>
    <cellStyle name="Normal 11 3" xfId="591" xr:uid="{192EFA2C-E5E1-4641-85D2-649C41F7E8D4}"/>
    <cellStyle name="Normal 11 3 2" xfId="592" xr:uid="{F779C543-338C-4D7F-8689-A981FB3251AC}"/>
    <cellStyle name="Normal 11 4" xfId="593" xr:uid="{4A13DF2E-A870-407A-A89A-3684F91D1027}"/>
    <cellStyle name="Normal 110" xfId="594" xr:uid="{CAA26F2E-BA97-4AAA-97FB-067B06F50026}"/>
    <cellStyle name="Normal 110 2" xfId="595" xr:uid="{F93F70BB-B19E-4CD4-9E16-1F5833A28546}"/>
    <cellStyle name="Normal 110 2 2" xfId="596" xr:uid="{6E59D601-3653-401B-B262-3BE35526C47F}"/>
    <cellStyle name="Normal 110 2 2 2" xfId="597" xr:uid="{C3803D6F-8806-478B-97EA-49F55C00E2AE}"/>
    <cellStyle name="Normal 110 2 3" xfId="598" xr:uid="{1F8C2A5D-87F5-4C0C-B3D6-06860999F02D}"/>
    <cellStyle name="Normal 110 3" xfId="599" xr:uid="{C089B85C-C56C-4F94-A731-C0EE1E50E03E}"/>
    <cellStyle name="Normal 110 3 2" xfId="600" xr:uid="{D9CC5854-5BE6-412F-8DFF-DE3C9179F82A}"/>
    <cellStyle name="Normal 110 4" xfId="601" xr:uid="{DFD7BE96-1890-4126-85AD-9B4DADD805CE}"/>
    <cellStyle name="Normal 111" xfId="602" xr:uid="{97988467-3404-43A0-9718-89AF49FCF30B}"/>
    <cellStyle name="Normal 111 2" xfId="603" xr:uid="{3D5663F1-E707-48DA-AB60-A52490AAC175}"/>
    <cellStyle name="Normal 111 2 2" xfId="604" xr:uid="{1C9E2960-9C1B-44A9-BC1B-E5FA34D9E499}"/>
    <cellStyle name="Normal 111 2 2 2" xfId="605" xr:uid="{BF8A600E-DDF0-4F39-921A-D602303011CE}"/>
    <cellStyle name="Normal 111 2 3" xfId="606" xr:uid="{ED31F2D0-67F1-4449-B413-EA311FB4DFD8}"/>
    <cellStyle name="Normal 111 3" xfId="607" xr:uid="{870396E1-D5CE-4067-8ACD-DB2D0EC0DD23}"/>
    <cellStyle name="Normal 111 3 2" xfId="608" xr:uid="{B786D582-4C86-4FAD-8C85-6C822DD689B3}"/>
    <cellStyle name="Normal 111 4" xfId="609" xr:uid="{2F971031-910A-4A3D-BBB6-9367607FFEF8}"/>
    <cellStyle name="Normal 112" xfId="610" xr:uid="{9EE0D66B-9012-4F73-B485-0516F310C88E}"/>
    <cellStyle name="Normal 112 2" xfId="611" xr:uid="{FE985668-362C-4AFB-93B2-FD3A038E1DA4}"/>
    <cellStyle name="Normal 112 2 2" xfId="612" xr:uid="{B163846F-12D6-4219-9A25-3086BE109EDC}"/>
    <cellStyle name="Normal 112 2 2 2" xfId="613" xr:uid="{75DEDB4C-54C3-488D-AD8F-E1DD0D8CA65F}"/>
    <cellStyle name="Normal 112 2 3" xfId="614" xr:uid="{F7D8BB91-DD77-4DDA-B5C2-AD0B68284E0D}"/>
    <cellStyle name="Normal 112 3" xfId="615" xr:uid="{688C89BA-F5F6-43A3-90D1-ED93DAD81F9C}"/>
    <cellStyle name="Normal 112 3 2" xfId="616" xr:uid="{22DE2B4C-0203-4F15-8861-7EE339405744}"/>
    <cellStyle name="Normal 112 4" xfId="617" xr:uid="{FEFDDDD8-B233-4624-8C41-2EF78C4C67AF}"/>
    <cellStyle name="Normal 113" xfId="618" xr:uid="{14A7E260-CB90-4DC7-9FFC-359A2765F7D5}"/>
    <cellStyle name="Normal 113 2" xfId="619" xr:uid="{DE4C148F-AF24-4E13-A613-61FB8D8B985B}"/>
    <cellStyle name="Normal 113 2 2" xfId="620" xr:uid="{EA207727-8167-48F4-8FA7-BD08457845B2}"/>
    <cellStyle name="Normal 113 2 2 2" xfId="621" xr:uid="{72CAF694-5AFC-4213-ACA4-65BD12BA91C6}"/>
    <cellStyle name="Normal 113 2 3" xfId="622" xr:uid="{D6F15617-ACE9-431B-9EDD-4E88E9FE4674}"/>
    <cellStyle name="Normal 113 3" xfId="623" xr:uid="{A90E9C4B-91E3-440B-9AC2-3DDA38A8579B}"/>
    <cellStyle name="Normal 113 3 2" xfId="624" xr:uid="{E26C1E32-B651-4B35-B724-71B67C27E7F8}"/>
    <cellStyle name="Normal 113 4" xfId="625" xr:uid="{0D9C99D0-EEFC-41A8-9D38-E8CDE2EC1B54}"/>
    <cellStyle name="Normal 1130" xfId="626" xr:uid="{7C6EDA5D-1782-476F-A1B4-09F77C465B7E}"/>
    <cellStyle name="Normal 114" xfId="627" xr:uid="{45D55B87-BA62-4BC1-9D30-D9C0D765918D}"/>
    <cellStyle name="Normal 114 2" xfId="628" xr:uid="{A1639649-0F1E-4FB5-98D2-AD5335ECFE0A}"/>
    <cellStyle name="Normal 114 2 2" xfId="629" xr:uid="{949D8E3D-CA89-4296-B56B-1717741E8ADD}"/>
    <cellStyle name="Normal 114 2 2 2" xfId="630" xr:uid="{399747E7-8C7D-4BD3-BCC6-9BEF95AEED5A}"/>
    <cellStyle name="Normal 114 2 3" xfId="631" xr:uid="{90D03932-5311-4175-85C9-ED6FF3368FF6}"/>
    <cellStyle name="Normal 114 3" xfId="632" xr:uid="{00D19FDB-0819-4562-A3E0-1AD0925EA069}"/>
    <cellStyle name="Normal 114 3 2" xfId="633" xr:uid="{F05AC4FD-576C-4BDC-B9AC-B8302BBBA551}"/>
    <cellStyle name="Normal 114 4" xfId="634" xr:uid="{8DAFC009-678B-4B98-A2C5-438F6C28D263}"/>
    <cellStyle name="Normal 115" xfId="635" xr:uid="{185BDEF3-73EE-4186-8B56-868A8D8AFF3A}"/>
    <cellStyle name="Normal 115 2" xfId="636" xr:uid="{8A4F2335-546D-4A7A-8B74-C86528AD9BF1}"/>
    <cellStyle name="Normal 115 2 2" xfId="637" xr:uid="{B9888A24-6E25-4A7D-B36A-8C8660375D2F}"/>
    <cellStyle name="Normal 115 2 2 2" xfId="638" xr:uid="{87F32F52-D24F-49DB-8A20-A5005B1C2EF7}"/>
    <cellStyle name="Normal 115 2 3" xfId="639" xr:uid="{9B7A67A0-6944-4A89-80E3-20C0E894C1CB}"/>
    <cellStyle name="Normal 115 3" xfId="640" xr:uid="{AACEF4E1-649F-40ED-AA06-63999E8AB377}"/>
    <cellStyle name="Normal 115 3 2" xfId="641" xr:uid="{D221D290-5658-46EB-9954-A0EF2A24BB0E}"/>
    <cellStyle name="Normal 115 4" xfId="642" xr:uid="{604C47D8-3C3E-4525-A0BE-8509CB5FD7C0}"/>
    <cellStyle name="Normal 116" xfId="643" xr:uid="{5AC739C5-D003-439F-9767-D9EBF7067EE8}"/>
    <cellStyle name="Normal 116 2" xfId="644" xr:uid="{5A8106BE-A214-417E-BFCF-E4BB9C0DBAD6}"/>
    <cellStyle name="Normal 116 2 2" xfId="645" xr:uid="{9E3939E2-E89D-4743-920F-F6AF01736460}"/>
    <cellStyle name="Normal 116 2 2 2" xfId="646" xr:uid="{1974562E-F02F-4AB1-ADB3-F687977858E5}"/>
    <cellStyle name="Normal 116 2 3" xfId="647" xr:uid="{7BAC9CF6-F58B-48BA-9BCC-84849A0D2990}"/>
    <cellStyle name="Normal 116 3" xfId="648" xr:uid="{E5AA5779-18CB-42EE-B8F4-34253BA1D405}"/>
    <cellStyle name="Normal 116 3 2" xfId="649" xr:uid="{29030AEE-DC08-4C59-BE5E-8713BAD18281}"/>
    <cellStyle name="Normal 116 4" xfId="650" xr:uid="{A42306FC-D897-4F2D-BD0B-52718D049EF7}"/>
    <cellStyle name="Normal 117" xfId="651" xr:uid="{F75A3712-E5C6-4A1F-8BA8-B6CAFFC3A750}"/>
    <cellStyle name="Normal 117 2" xfId="652" xr:uid="{A44E74B0-9E84-4721-9E6B-BF668FBBB89E}"/>
    <cellStyle name="Normal 117 2 2" xfId="653" xr:uid="{94A502F8-3183-4A1F-A523-591C0E555AEF}"/>
    <cellStyle name="Normal 117 2 2 2" xfId="654" xr:uid="{3987AB01-FAE5-492F-A4C5-24B639C36920}"/>
    <cellStyle name="Normal 117 2 3" xfId="655" xr:uid="{E2C0E277-B252-4274-9154-BCACB463E624}"/>
    <cellStyle name="Normal 117 3" xfId="656" xr:uid="{5DF53F1B-8F3A-4411-8343-D8DE9BF3CB7B}"/>
    <cellStyle name="Normal 117 3 2" xfId="657" xr:uid="{D79F7CA2-E7F7-4F19-8BCE-A45294BA8594}"/>
    <cellStyle name="Normal 117 4" xfId="658" xr:uid="{CFA4281E-8AFB-4EC5-8590-5060E078DA81}"/>
    <cellStyle name="Normal 118" xfId="659" xr:uid="{EFCEB0E8-BFE6-4569-98FE-4172E5CE1A42}"/>
    <cellStyle name="Normal 118 2" xfId="660" xr:uid="{DC400BF2-A7B3-4832-B744-804FA7DBE193}"/>
    <cellStyle name="Normal 118 2 2" xfId="661" xr:uid="{BD091BB2-1BE4-4570-BB1B-7CE69834F9F3}"/>
    <cellStyle name="Normal 118 2 2 2" xfId="662" xr:uid="{67CCC78D-59FB-4426-835F-C953994E87AA}"/>
    <cellStyle name="Normal 118 2 3" xfId="663" xr:uid="{A68A2B96-11C7-4EA3-929D-A707EED2F175}"/>
    <cellStyle name="Normal 118 3" xfId="664" xr:uid="{B76459F9-80EF-48D3-8E1C-CFD324FD3614}"/>
    <cellStyle name="Normal 118 3 2" xfId="665" xr:uid="{8B4DDD4E-50D5-462B-A2AC-771FA8D0D628}"/>
    <cellStyle name="Normal 118 4" xfId="666" xr:uid="{9CA05BBD-C268-40FE-8956-59114478F2F2}"/>
    <cellStyle name="Normal 119" xfId="667" xr:uid="{FDDB43DC-4C35-4A0A-A13D-CDA8AE717743}"/>
    <cellStyle name="Normal 119 2" xfId="668" xr:uid="{AB4260DF-FC35-4B90-900D-A73601C96972}"/>
    <cellStyle name="Normal 119 2 2" xfId="669" xr:uid="{4B76F811-6C27-4EFC-8335-A7664C612DFB}"/>
    <cellStyle name="Normal 119 2 2 2" xfId="670" xr:uid="{43E69AD7-1995-461C-B2D9-A5173D112BAD}"/>
    <cellStyle name="Normal 119 2 3" xfId="671" xr:uid="{2D4465BA-AA85-4EC5-ADC2-5DA358DA2891}"/>
    <cellStyle name="Normal 119 3" xfId="672" xr:uid="{E6B13798-B28C-4D9B-A01D-708FEBE063CA}"/>
    <cellStyle name="Normal 119 3 2" xfId="673" xr:uid="{A6AEE5E8-FE22-4225-8B2C-260B5419E1E2}"/>
    <cellStyle name="Normal 119 4" xfId="674" xr:uid="{7D6B894D-BBA1-4AC3-B4B1-3036FA4EA0C3}"/>
    <cellStyle name="Normal 12" xfId="675" xr:uid="{513220CB-CE94-4EFD-B15B-789E0B50AFB4}"/>
    <cellStyle name="Normal 12 2" xfId="676" xr:uid="{D4AE1BB2-66A6-4DEF-89EA-08557EE3AB1D}"/>
    <cellStyle name="Normal 12 2 2" xfId="677" xr:uid="{629DD566-D0AE-457F-BA89-F1C730BDC45E}"/>
    <cellStyle name="Normal 12 3" xfId="678" xr:uid="{2A28F39D-AD24-491F-8409-02024E25107F}"/>
    <cellStyle name="Normal 12 3 2" xfId="679" xr:uid="{5B97F4BF-964D-4451-BD3D-B3A634E47F75}"/>
    <cellStyle name="Normal 12 4" xfId="680" xr:uid="{4226EE1B-25C8-4A2F-98F7-1AEEC4F1EB45}"/>
    <cellStyle name="Normal 120" xfId="681" xr:uid="{CC2BA0CF-F698-47A5-A60E-A8C16811813D}"/>
    <cellStyle name="Normal 120 2" xfId="682" xr:uid="{FECD7C4C-4960-4BBB-A4B5-9654489F9A4A}"/>
    <cellStyle name="Normal 120 2 2" xfId="683" xr:uid="{4E660FD9-77DB-4724-BDB7-DE686F49EC59}"/>
    <cellStyle name="Normal 120 2 2 2" xfId="684" xr:uid="{03A55AB5-A92E-408E-9D60-25D36F80749C}"/>
    <cellStyle name="Normal 120 2 3" xfId="685" xr:uid="{53C05404-FC7F-4D66-A318-44816EE64383}"/>
    <cellStyle name="Normal 120 3" xfId="686" xr:uid="{68E3A9F4-91FF-4649-8727-2485163342D3}"/>
    <cellStyle name="Normal 120 3 2" xfId="687" xr:uid="{5DDB425F-41F9-4451-BE78-28FC0C6FD408}"/>
    <cellStyle name="Normal 120 4" xfId="688" xr:uid="{6E739E61-E899-4398-907F-6AB0DD769BC5}"/>
    <cellStyle name="Normal 121" xfId="689" xr:uid="{4E1FBDEE-CC6C-4D84-86E5-EB632ED25B60}"/>
    <cellStyle name="Normal 121 2" xfId="690" xr:uid="{2E439A80-AB7C-4F54-BD8B-FD3357ED6324}"/>
    <cellStyle name="Normal 121 2 2" xfId="691" xr:uid="{A1E17EFD-DFA9-4785-92E9-0CAD6C81FFFE}"/>
    <cellStyle name="Normal 121 2 2 2" xfId="692" xr:uid="{AC20CF12-A8A7-47E0-8EAE-EB52952AAA8F}"/>
    <cellStyle name="Normal 121 2 3" xfId="693" xr:uid="{B2BF1114-303E-4C03-90BA-FD61E543ED3B}"/>
    <cellStyle name="Normal 121 3" xfId="694" xr:uid="{3B6BD5BE-4528-45A6-B1E8-BFAF836C8344}"/>
    <cellStyle name="Normal 121 3 2" xfId="695" xr:uid="{4C38BE11-1868-4944-96F0-7F841BC39AF0}"/>
    <cellStyle name="Normal 121 4" xfId="696" xr:uid="{111418BB-18C5-4E12-950F-C05462C51915}"/>
    <cellStyle name="Normal 122" xfId="697" xr:uid="{07D4A7B6-F348-46B9-BE8A-572D059CAA32}"/>
    <cellStyle name="Normal 122 2" xfId="698" xr:uid="{BDD8A803-2204-4ABD-A392-39E4A2EC60D8}"/>
    <cellStyle name="Normal 122 2 2" xfId="699" xr:uid="{2CCD2B7A-4C33-4542-B98B-AD28DD4D928D}"/>
    <cellStyle name="Normal 122 2 2 2" xfId="700" xr:uid="{E689A87D-F8F3-453E-937E-97811E607808}"/>
    <cellStyle name="Normal 122 2 3" xfId="701" xr:uid="{CA86966E-B59D-44CB-B8FC-9942DF2EEDBC}"/>
    <cellStyle name="Normal 122 3" xfId="702" xr:uid="{66222BAD-F415-491B-99CD-84B502AA58B5}"/>
    <cellStyle name="Normal 122 3 2" xfId="703" xr:uid="{8987A543-796B-44FF-85A4-EC29AB0F6535}"/>
    <cellStyle name="Normal 122 4" xfId="704" xr:uid="{B2098DC0-F12B-489E-9D20-31D1B1B22449}"/>
    <cellStyle name="Normal 123" xfId="705" xr:uid="{2C011F09-07CC-4371-8B70-A5146C876837}"/>
    <cellStyle name="Normal 123 2" xfId="706" xr:uid="{964A822E-2AA4-46A7-A23B-04CFB7EFA70E}"/>
    <cellStyle name="Normal 123 2 2" xfId="707" xr:uid="{6AEB5950-5B8B-47D8-B8D5-C1D8C3761410}"/>
    <cellStyle name="Normal 123 2 2 2" xfId="708" xr:uid="{9ADFA5C9-BF86-4363-992F-7BA95CF94403}"/>
    <cellStyle name="Normal 123 2 3" xfId="709" xr:uid="{A1377651-2661-494D-92E3-06E0D7DC7FDF}"/>
    <cellStyle name="Normal 123 3" xfId="710" xr:uid="{35214D80-BAB5-4845-B2F0-841D798912F4}"/>
    <cellStyle name="Normal 123 3 2" xfId="711" xr:uid="{E00D8A12-6FB0-40E1-AC88-6119850BF29B}"/>
    <cellStyle name="Normal 123 4" xfId="712" xr:uid="{69D7F284-092A-46D7-88F3-3D657A0D37BD}"/>
    <cellStyle name="Normal 124" xfId="713" xr:uid="{AA6C3629-5F7A-46A7-A468-A9D7CDC0FA5E}"/>
    <cellStyle name="Normal 124 2" xfId="714" xr:uid="{0626DD37-4ABD-40B7-B787-DC6FE666DA08}"/>
    <cellStyle name="Normal 124 2 2" xfId="715" xr:uid="{666396DB-57EB-4B00-B28A-9BFDF238BF0A}"/>
    <cellStyle name="Normal 124 2 2 2" xfId="716" xr:uid="{020FD9EC-1C6A-4D65-AD75-8846F5630A01}"/>
    <cellStyle name="Normal 124 2 3" xfId="717" xr:uid="{1F3790E3-42F7-4C48-AC2F-A37682F19BD0}"/>
    <cellStyle name="Normal 124 3" xfId="718" xr:uid="{15203E9C-58D5-45DA-B7F8-621A414AD223}"/>
    <cellStyle name="Normal 124 3 2" xfId="719" xr:uid="{043C3A00-8FC3-499A-92E2-95967872DBFB}"/>
    <cellStyle name="Normal 124 4" xfId="720" xr:uid="{A7C189E7-C80E-43B8-9C6D-26A316A72D82}"/>
    <cellStyle name="Normal 125" xfId="721" xr:uid="{D8F58BD2-640E-43DB-8179-E70DFB14118D}"/>
    <cellStyle name="Normal 125 2" xfId="722" xr:uid="{FDC8B3FB-CDE7-4689-8968-F1767F084806}"/>
    <cellStyle name="Normal 125 2 2" xfId="723" xr:uid="{B03AF2CA-867D-41AF-8CCE-C441E21F3A49}"/>
    <cellStyle name="Normal 125 2 2 2" xfId="724" xr:uid="{E14CD98D-3749-437A-BB9C-516AC857343D}"/>
    <cellStyle name="Normal 125 2 3" xfId="725" xr:uid="{B03E5F38-99CA-4F2B-B093-672BE2724363}"/>
    <cellStyle name="Normal 125 3" xfId="726" xr:uid="{E55DAEC0-19BE-4F77-8477-2EE9A00C3797}"/>
    <cellStyle name="Normal 125 3 2" xfId="727" xr:uid="{0B72545A-5DCE-4A40-8AF6-FD33BA69626F}"/>
    <cellStyle name="Normal 125 4" xfId="728" xr:uid="{7C876ECE-7512-43BB-AD7F-E03F83ED5B9F}"/>
    <cellStyle name="Normal 126" xfId="729" xr:uid="{6675F659-16E5-460F-BC84-DBBCFE655A63}"/>
    <cellStyle name="Normal 126 2" xfId="730" xr:uid="{108232AD-9261-419E-8761-6DE5972FE9A3}"/>
    <cellStyle name="Normal 126 2 2" xfId="731" xr:uid="{C75CD4DD-CC86-40BB-B213-13DEC484EA5D}"/>
    <cellStyle name="Normal 126 2 2 2" xfId="732" xr:uid="{51F46278-0DF6-4BED-9502-884D22870183}"/>
    <cellStyle name="Normal 126 2 3" xfId="733" xr:uid="{46D9DDB6-7B18-4BF1-8817-8F7281669F6B}"/>
    <cellStyle name="Normal 126 3" xfId="734" xr:uid="{8FE5397E-4126-46FB-A43C-E95301E1D46D}"/>
    <cellStyle name="Normal 126 3 2" xfId="735" xr:uid="{FC044753-B6F3-4328-A79D-CECF188AA00C}"/>
    <cellStyle name="Normal 126 4" xfId="736" xr:uid="{D8BAA408-1AFC-412E-B3C9-DC83ACA7AC65}"/>
    <cellStyle name="Normal 127" xfId="737" xr:uid="{01374A55-24FE-4E83-8DA5-CA54620B3AC5}"/>
    <cellStyle name="Normal 127 2" xfId="738" xr:uid="{2C5EDAF5-7F12-49FE-AFF1-B9AA04F0BAD6}"/>
    <cellStyle name="Normal 127 2 2" xfId="739" xr:uid="{7774DC2B-7D43-4720-A6BD-8F51E819F420}"/>
    <cellStyle name="Normal 127 2 2 2" xfId="740" xr:uid="{564687BE-87F6-4D73-A60E-F1E2746B089E}"/>
    <cellStyle name="Normal 127 2 3" xfId="741" xr:uid="{DB27EA1D-DA86-4ACC-A0C2-C8DF90E4F801}"/>
    <cellStyle name="Normal 127 3" xfId="742" xr:uid="{D8B53A6B-F9F9-41D7-82FC-D35FE7A125F5}"/>
    <cellStyle name="Normal 127 3 2" xfId="743" xr:uid="{360C996B-643E-4194-ABFB-3154C5F2AEC7}"/>
    <cellStyle name="Normal 127 4" xfId="744" xr:uid="{C29B6667-2E60-49C3-8C0A-EC7750C88617}"/>
    <cellStyle name="Normal 128" xfId="745" xr:uid="{3BD28F61-E9B4-489C-B74A-1ED998B4D99E}"/>
    <cellStyle name="Normal 128 2" xfId="746" xr:uid="{C3CCFCA8-11B9-47CC-A5BC-27EAA385F15F}"/>
    <cellStyle name="Normal 128 2 2" xfId="747" xr:uid="{A3F22CF1-6A5A-4BE2-8F30-1CE5D5581142}"/>
    <cellStyle name="Normal 128 2 2 2" xfId="748" xr:uid="{628661EF-40AC-4CBF-ABB5-079D977A487F}"/>
    <cellStyle name="Normal 128 2 3" xfId="749" xr:uid="{C7123AFC-FD30-434D-87C9-E71AEA540F87}"/>
    <cellStyle name="Normal 128 3" xfId="750" xr:uid="{6229CBD2-FD41-4659-BDBF-CB2210CC64EC}"/>
    <cellStyle name="Normal 128 3 2" xfId="751" xr:uid="{E5F9B579-05B3-4732-AFAA-98045C16C2D5}"/>
    <cellStyle name="Normal 128 4" xfId="752" xr:uid="{C248255F-BEEA-4B26-ACF3-54E6E9A413C8}"/>
    <cellStyle name="Normal 129" xfId="753" xr:uid="{FFA92F83-9405-455E-9032-9E46CEF8517D}"/>
    <cellStyle name="Normal 129 2" xfId="754" xr:uid="{F5D35348-BDD6-43DC-A3C0-FB709E19072D}"/>
    <cellStyle name="Normal 129 2 2" xfId="755" xr:uid="{2C39254E-E636-4CB3-BC48-567C9CFE66D3}"/>
    <cellStyle name="Normal 129 2 2 2" xfId="756" xr:uid="{80588854-676D-4421-92A0-B9B427498E90}"/>
    <cellStyle name="Normal 129 2 3" xfId="757" xr:uid="{72C322B1-2A81-4981-AA95-9525C17E586C}"/>
    <cellStyle name="Normal 129 3" xfId="758" xr:uid="{2BA8D95C-64FC-48AA-91A2-90230659DCB2}"/>
    <cellStyle name="Normal 129 3 2" xfId="759" xr:uid="{00FF364E-8AA1-4D10-B09A-49DF435F144B}"/>
    <cellStyle name="Normal 129 4" xfId="760" xr:uid="{5C5AE4D4-582A-470E-AF02-BCB4CF35F823}"/>
    <cellStyle name="Normal 13" xfId="761" xr:uid="{6EC2215A-3867-4B4E-B3B8-03A5AD29F1C4}"/>
    <cellStyle name="Normal 13 2" xfId="762" xr:uid="{70CB46A8-6776-498A-BF32-589BFE22C1A3}"/>
    <cellStyle name="Normal 13 2 2" xfId="763" xr:uid="{73B2CF06-6F1C-45CF-852A-663B6C78F1E3}"/>
    <cellStyle name="Normal 13 3" xfId="764" xr:uid="{E6768BDB-A111-460D-95E2-E7EE9D49ED5B}"/>
    <cellStyle name="Normal 13 3 2" xfId="765" xr:uid="{0B01B01B-9A82-40DB-9D92-DD21A4B1A10C}"/>
    <cellStyle name="Normal 13 4" xfId="766" xr:uid="{D9CE23A8-3B5A-48FC-9974-9C0200263221}"/>
    <cellStyle name="Normal 130" xfId="767" xr:uid="{F0CA1F14-74C9-4014-A37B-76C83C4E0ED2}"/>
    <cellStyle name="Normal 130 2" xfId="768" xr:uid="{DA241AD5-4A48-4551-BF45-152E2DF4D8F1}"/>
    <cellStyle name="Normal 130 2 2" xfId="769" xr:uid="{67B5E0BB-98DF-4B69-A92B-04BC097F5ACA}"/>
    <cellStyle name="Normal 130 2 2 2" xfId="770" xr:uid="{288AFC45-90F7-449C-986E-FC23CF04D323}"/>
    <cellStyle name="Normal 130 2 3" xfId="771" xr:uid="{5EA9376B-897F-45D8-A21B-57BB1993B166}"/>
    <cellStyle name="Normal 130 3" xfId="772" xr:uid="{415DCEB8-8E22-4A8B-9CCE-BFA45379CEC4}"/>
    <cellStyle name="Normal 130 3 2" xfId="773" xr:uid="{97B83DCE-9ED5-4F6A-84C7-437E29319D19}"/>
    <cellStyle name="Normal 130 4" xfId="774" xr:uid="{02B716E8-6A2C-4202-8D65-B56EFAD8981F}"/>
    <cellStyle name="Normal 131" xfId="775" xr:uid="{1BEEDE24-9732-4EBA-B452-276B295A46B2}"/>
    <cellStyle name="Normal 131 2" xfId="776" xr:uid="{C076A10F-437A-4ED8-BFD9-A6E65808CFD6}"/>
    <cellStyle name="Normal 131 2 2" xfId="777" xr:uid="{96DD4955-811C-4321-B93D-162749288207}"/>
    <cellStyle name="Normal 131 2 2 2" xfId="778" xr:uid="{897A6D62-B492-4072-9D09-1261E6CF296E}"/>
    <cellStyle name="Normal 131 2 3" xfId="779" xr:uid="{E430C6C0-701B-464B-AFB2-C7D1BD2A667B}"/>
    <cellStyle name="Normal 131 3" xfId="780" xr:uid="{A0F2EE8D-197A-4A29-9A55-1910DBAEB52F}"/>
    <cellStyle name="Normal 131 3 2" xfId="781" xr:uid="{196F6505-24FF-49E6-8943-24BB74461AB1}"/>
    <cellStyle name="Normal 131 4" xfId="782" xr:uid="{31CA9C50-7365-46E9-9ADD-3B51B3F78216}"/>
    <cellStyle name="Normal 132" xfId="783" xr:uid="{8542D0DF-4603-421D-9B07-1D1308CF85EE}"/>
    <cellStyle name="Normal 132 2" xfId="784" xr:uid="{F8787535-367C-4562-BA5C-19A2EE5F95F4}"/>
    <cellStyle name="Normal 132 2 2" xfId="785" xr:uid="{456B0607-D366-414F-AADE-5AA29F6A3148}"/>
    <cellStyle name="Normal 132 2 2 2" xfId="786" xr:uid="{D8DF647B-1688-4FCE-A622-C3B73C3184C0}"/>
    <cellStyle name="Normal 132 2 3" xfId="787" xr:uid="{1F34DB41-0A3A-4CED-80BA-6ADFB3A0D908}"/>
    <cellStyle name="Normal 132 3" xfId="788" xr:uid="{7EB6C5F7-DB7D-42F1-9FB2-951CC7CE6616}"/>
    <cellStyle name="Normal 132 3 2" xfId="789" xr:uid="{E9E98300-68AC-485F-A5C8-1B7942251179}"/>
    <cellStyle name="Normal 132 4" xfId="790" xr:uid="{6E7634DF-C6D4-4D77-A492-934A6300FFFF}"/>
    <cellStyle name="Normal 133" xfId="791" xr:uid="{DFA7670B-B1A0-4997-AF7C-74420EFD9F50}"/>
    <cellStyle name="Normal 133 2" xfId="792" xr:uid="{0B13E955-9354-4EEF-86A2-3A3EA621EFC8}"/>
    <cellStyle name="Normal 133 2 2" xfId="793" xr:uid="{C9DA30BE-6607-4EFD-A3F5-88F2C83ADEF1}"/>
    <cellStyle name="Normal 133 2 2 2" xfId="794" xr:uid="{CB419B82-8E4D-496D-8F8E-11B9BD7812A9}"/>
    <cellStyle name="Normal 133 2 3" xfId="795" xr:uid="{930F35A3-92AA-4427-BFBB-D66569D4D7E8}"/>
    <cellStyle name="Normal 133 3" xfId="796" xr:uid="{474447CE-A5B8-40FA-9800-A454B9F102D4}"/>
    <cellStyle name="Normal 133 3 2" xfId="797" xr:uid="{30F08382-9D13-48FB-BEB3-3A510FADCB53}"/>
    <cellStyle name="Normal 133 4" xfId="798" xr:uid="{2F632BD1-7528-4B8F-BB41-0174E119B535}"/>
    <cellStyle name="Normal 134" xfId="799" xr:uid="{37AD6314-E74D-4969-8FB3-CBC475C183B6}"/>
    <cellStyle name="Normal 134 2" xfId="800" xr:uid="{5F2C9DA3-FB0F-44B5-9E53-A00516997C58}"/>
    <cellStyle name="Normal 134 2 2" xfId="801" xr:uid="{DE8C9004-4D8D-44DA-979B-7CAD33ACA30D}"/>
    <cellStyle name="Normal 134 2 2 2" xfId="802" xr:uid="{1167C387-3E3D-4797-95A7-DBC6F61B2FA8}"/>
    <cellStyle name="Normal 134 2 3" xfId="803" xr:uid="{D8F1FE10-D7EF-4166-AE07-8D82F7B30ACA}"/>
    <cellStyle name="Normal 134 2 3 2" xfId="804" xr:uid="{6AB6FCD6-310A-43A3-8B69-156EBA50B7AF}"/>
    <cellStyle name="Normal 134 2 4" xfId="805" xr:uid="{52F69819-0876-4D72-908A-D00A69C182EF}"/>
    <cellStyle name="Normal 134 3" xfId="806" xr:uid="{44150D93-0917-4470-A745-7DA97838AD44}"/>
    <cellStyle name="Normal 134 3 2" xfId="807" xr:uid="{5E017FA3-9EB5-4986-9275-392CAD5CC55A}"/>
    <cellStyle name="Normal 134 4" xfId="808" xr:uid="{754AF46D-AD24-4AFA-BA3D-33DFBD992C37}"/>
    <cellStyle name="Normal 135" xfId="809" xr:uid="{D010B954-C823-4AC0-8B7E-2C2DD4E15638}"/>
    <cellStyle name="Normal 135 2" xfId="810" xr:uid="{53D8225A-E871-45F4-9A30-261773CA68C3}"/>
    <cellStyle name="Normal 135 2 2" xfId="811" xr:uid="{66B98F87-AA2B-43AE-8E81-80CC1E087C18}"/>
    <cellStyle name="Normal 135 2 2 2" xfId="812" xr:uid="{047EE7AA-68B3-4AAD-96E4-1714E84743BB}"/>
    <cellStyle name="Normal 135 2 3" xfId="813" xr:uid="{3D0257E5-ADB3-43D7-8E99-C6D0E2E10E20}"/>
    <cellStyle name="Normal 135 3" xfId="814" xr:uid="{BC0FED4F-2B8B-4638-8E9D-5083D05C4913}"/>
    <cellStyle name="Normal 135 3 2" xfId="815" xr:uid="{D564AF7C-D5D4-4918-9343-0C6EF3043436}"/>
    <cellStyle name="Normal 135 4" xfId="816" xr:uid="{E05700CA-39D8-4185-BE46-371EA94068FB}"/>
    <cellStyle name="Normal 136" xfId="817" xr:uid="{8BC104C9-0639-44AD-97DC-EF1243426D0D}"/>
    <cellStyle name="Normal 136 2" xfId="818" xr:uid="{F03B93CE-6B15-4DD7-97FC-18CC2B295F79}"/>
    <cellStyle name="Normal 136 2 2" xfId="819" xr:uid="{1A47A313-AC49-4A7D-9788-ABF4510B0FC7}"/>
    <cellStyle name="Normal 136 2 2 2" xfId="820" xr:uid="{7117DE1D-C816-4E25-A047-81D7B64929D8}"/>
    <cellStyle name="Normal 136 2 3" xfId="821" xr:uid="{708FF1DC-3373-49FC-AE17-2794172E7ACC}"/>
    <cellStyle name="Normal 136 3" xfId="822" xr:uid="{338AAB59-71F5-4C26-BDB1-1B355B539C89}"/>
    <cellStyle name="Normal 136 3 2" xfId="823" xr:uid="{210091DD-96D7-42DA-BF51-121BF4AB171F}"/>
    <cellStyle name="Normal 136 4" xfId="824" xr:uid="{C003354E-68F5-4B04-BA7E-E4D9F0BDA905}"/>
    <cellStyle name="Normal 137" xfId="825" xr:uid="{8175CE84-82D1-4859-BC83-BFF8B244500D}"/>
    <cellStyle name="Normal 137 2" xfId="826" xr:uid="{E45EEDB5-4DF2-4958-AD40-A0700EB212E0}"/>
    <cellStyle name="Normal 137 2 2" xfId="827" xr:uid="{A766484F-2352-49A9-B629-05B92FCD835E}"/>
    <cellStyle name="Normal 137 2 2 2" xfId="828" xr:uid="{0CF9DF1C-71BB-49FB-ACAA-C7DB4797A501}"/>
    <cellStyle name="Normal 137 2 3" xfId="829" xr:uid="{7AD0FEE9-FC30-41CC-956B-1DC0D444A7E2}"/>
    <cellStyle name="Normal 137 3" xfId="830" xr:uid="{35475AC7-F928-482F-88E2-1C08DD0CE66F}"/>
    <cellStyle name="Normal 137 3 2" xfId="831" xr:uid="{8493147D-73C1-483C-9893-50403EC2B55A}"/>
    <cellStyle name="Normal 137 4" xfId="832" xr:uid="{CC9842B0-F2D8-4C59-A589-6AAFFF93FF79}"/>
    <cellStyle name="Normal 138" xfId="833" xr:uid="{FBD54EE1-84F1-4515-B88E-FDD60055FB9E}"/>
    <cellStyle name="Normal 138 2" xfId="834" xr:uid="{A939E9BC-6C35-45EA-B376-5AD7C557CE62}"/>
    <cellStyle name="Normal 138 2 2" xfId="835" xr:uid="{C4EE51C2-2D51-4533-A015-3DC10A0BA76E}"/>
    <cellStyle name="Normal 138 2 2 2" xfId="836" xr:uid="{B587A423-F14F-43DD-87E1-1B03F9099A2B}"/>
    <cellStyle name="Normal 138 2 3" xfId="837" xr:uid="{D25C25B3-FCE9-4716-88EA-441149662262}"/>
    <cellStyle name="Normal 138 3" xfId="838" xr:uid="{E3866E66-B7F6-4252-BA41-C892A7F3DBFD}"/>
    <cellStyle name="Normal 138 3 2" xfId="839" xr:uid="{A202E22B-6C1C-4B3D-B98E-0CD325984058}"/>
    <cellStyle name="Normal 138 4" xfId="840" xr:uid="{54245C39-2380-4B13-B5AF-8579FB64B955}"/>
    <cellStyle name="Normal 139" xfId="841" xr:uid="{270226EF-58A3-4F44-8765-4FBFE9446667}"/>
    <cellStyle name="Normal 139 2" xfId="842" xr:uid="{AE3E61A3-3AF3-4AE0-A193-4C9C74C2D304}"/>
    <cellStyle name="Normal 139 2 2" xfId="843" xr:uid="{4BC3636F-F9F1-496B-9F0B-B3C2C0E47FA4}"/>
    <cellStyle name="Normal 139 2 2 2" xfId="844" xr:uid="{B18525FD-F046-417A-AB04-6E5B9CFC7FA8}"/>
    <cellStyle name="Normal 139 2 3" xfId="845" xr:uid="{27B58906-E25B-4B62-A249-576542C7F08F}"/>
    <cellStyle name="Normal 139 3" xfId="846" xr:uid="{45C724ED-9E4C-4E04-846E-1A88AE143FFB}"/>
    <cellStyle name="Normal 139 3 2" xfId="847" xr:uid="{D410B4E4-8BB9-4CF1-8549-1F8F34CE993D}"/>
    <cellStyle name="Normal 139 4" xfId="848" xr:uid="{10BF79C2-F0AD-433C-8675-8CCB81023F87}"/>
    <cellStyle name="Normal 14" xfId="849" xr:uid="{A39B9D38-2676-48F1-A966-2C694A0F1F6F}"/>
    <cellStyle name="Normal 14 2" xfId="850" xr:uid="{43713545-FD5F-48FB-84B3-2EF30A1441A1}"/>
    <cellStyle name="Normal 14 2 2" xfId="851" xr:uid="{E91B9399-61B1-4766-999F-2942B9FC26F5}"/>
    <cellStyle name="Normal 14 3" xfId="852" xr:uid="{F8794CAE-995C-41C8-9C6D-CE9FEB770CB2}"/>
    <cellStyle name="Normal 14 3 2" xfId="853" xr:uid="{4B983BBD-3C45-41B7-BFAC-78995C2F9F2B}"/>
    <cellStyle name="Normal 14 4" xfId="854" xr:uid="{98AD4396-ACBE-4829-A145-27E1E11CA04C}"/>
    <cellStyle name="Normal 140" xfId="855" xr:uid="{19F2F0F0-19D3-4F09-8526-B63135CE031B}"/>
    <cellStyle name="Normal 140 2" xfId="856" xr:uid="{E295F77F-C100-4C1D-95D6-653035B89BAD}"/>
    <cellStyle name="Normal 140 2 2" xfId="857" xr:uid="{1EA7BD1B-6076-4ACE-933C-AFD3BEF55525}"/>
    <cellStyle name="Normal 140 2 2 2" xfId="858" xr:uid="{ADE82FF6-825D-4D14-90C6-21E688D9D0D8}"/>
    <cellStyle name="Normal 140 2 3" xfId="859" xr:uid="{4D05FCB9-8B0E-43AB-AD85-A04508E8E61A}"/>
    <cellStyle name="Normal 140 3" xfId="860" xr:uid="{5B3C164C-44AA-4444-B35F-A76234783F46}"/>
    <cellStyle name="Normal 140 3 2" xfId="861" xr:uid="{F9580241-7B7F-442D-AA77-4D4E8BC54B98}"/>
    <cellStyle name="Normal 140 4" xfId="862" xr:uid="{14A76180-6611-4F1E-8AAF-3C42F9277DFB}"/>
    <cellStyle name="Normal 141" xfId="863" xr:uid="{C7D1AEE1-CE72-48FC-B518-6FC58B0699CA}"/>
    <cellStyle name="Normal 141 2" xfId="864" xr:uid="{1F4B5C28-18EA-4D7F-930A-3F284EAB8FA3}"/>
    <cellStyle name="Normal 141 2 2" xfId="865" xr:uid="{9959E2D8-AE6E-4CFD-BBA5-81F42A69787C}"/>
    <cellStyle name="Normal 141 2 2 2" xfId="866" xr:uid="{CABAC1DD-9EEE-46E4-8381-4F1AFFF47BF3}"/>
    <cellStyle name="Normal 141 2 3" xfId="867" xr:uid="{F136D7BD-F40A-4208-ADDF-C6BC69F2C798}"/>
    <cellStyle name="Normal 141 3" xfId="868" xr:uid="{13686C95-D6F5-4AE1-B573-0529F992F241}"/>
    <cellStyle name="Normal 141 3 2" xfId="869" xr:uid="{C250EB49-17B7-46FC-97CC-DDA0B8191953}"/>
    <cellStyle name="Normal 141 4" xfId="870" xr:uid="{6D9794AF-7875-40D6-8D2A-53E60A9A6D48}"/>
    <cellStyle name="Normal 142" xfId="871" xr:uid="{3BEE786C-B3B0-4712-97B8-284C4B50FF17}"/>
    <cellStyle name="Normal 142 2" xfId="872" xr:uid="{CC26D594-2F69-4E00-A451-32CC28242A6F}"/>
    <cellStyle name="Normal 142 2 2" xfId="873" xr:uid="{201366E9-969A-4F30-B78B-7A02107F9816}"/>
    <cellStyle name="Normal 142 2 2 2" xfId="874" xr:uid="{25EB758C-C847-428C-A083-254B31DA3359}"/>
    <cellStyle name="Normal 142 2 3" xfId="875" xr:uid="{FE661BA6-6B09-4076-98BC-6E14F1C431D2}"/>
    <cellStyle name="Normal 142 3" xfId="876" xr:uid="{E9FEB85D-39CE-46E9-B478-B240B872A079}"/>
    <cellStyle name="Normal 142 3 2" xfId="877" xr:uid="{A91F556A-7D5B-4B2B-9364-878C4E2EA0D4}"/>
    <cellStyle name="Normal 142 4" xfId="878" xr:uid="{FCE7866C-F3F8-4CCA-84A8-11EEF1A6831D}"/>
    <cellStyle name="Normal 143" xfId="879" xr:uid="{1F1AE415-065E-4763-93B9-19E498338FEA}"/>
    <cellStyle name="Normal 143 2" xfId="880" xr:uid="{F3FB8A28-076E-4D83-BD15-3141DC12702C}"/>
    <cellStyle name="Normal 143 2 2" xfId="881" xr:uid="{887CC17F-CBF1-4AF1-B150-CA60448C9EEA}"/>
    <cellStyle name="Normal 143 2 2 2" xfId="882" xr:uid="{12384FCC-3B76-40DC-A6A2-77BE8B3B2456}"/>
    <cellStyle name="Normal 143 2 3" xfId="883" xr:uid="{543FD04B-1047-4252-ABCE-B902816E0DCF}"/>
    <cellStyle name="Normal 143 3" xfId="884" xr:uid="{23F49EA7-C2B6-4E99-9F33-3A18EB473397}"/>
    <cellStyle name="Normal 143 3 2" xfId="885" xr:uid="{78FC0118-4118-414B-815C-725BFE149BF5}"/>
    <cellStyle name="Normal 143 4" xfId="886" xr:uid="{4F9DCD99-1083-4DB9-BE40-1B674B75AA5C}"/>
    <cellStyle name="Normal 144" xfId="887" xr:uid="{C1E60E35-97E8-440B-93D6-126108410342}"/>
    <cellStyle name="Normal 144 2" xfId="888" xr:uid="{FD0C201F-D147-4232-B63E-E7F1B3960139}"/>
    <cellStyle name="Normal 144 2 2" xfId="889" xr:uid="{A2129417-85C3-41C5-82EA-1E1782EAA025}"/>
    <cellStyle name="Normal 144 2 2 2" xfId="890" xr:uid="{B7EAB276-9E80-41FA-A5AE-5674FD196031}"/>
    <cellStyle name="Normal 144 2 3" xfId="891" xr:uid="{F4434A64-4958-4D92-9CF6-186C567DD47B}"/>
    <cellStyle name="Normal 144 3" xfId="892" xr:uid="{03CBA529-9026-4010-AE34-747107FFAAB0}"/>
    <cellStyle name="Normal 144 3 2" xfId="893" xr:uid="{FF79214E-F4C7-49C2-BBD8-FC51D1E93F11}"/>
    <cellStyle name="Normal 144 4" xfId="894" xr:uid="{C132EB8D-A31E-4266-A2B8-7700A4BF3E3D}"/>
    <cellStyle name="Normal 145" xfId="895" xr:uid="{CD3C70CA-B06F-4D72-AC82-877678574048}"/>
    <cellStyle name="Normal 145 2" xfId="896" xr:uid="{9E6C8944-D232-4DAC-9C7E-0FD421773E2A}"/>
    <cellStyle name="Normal 145 2 2" xfId="897" xr:uid="{BAB4558F-254F-4D54-B62C-0D3177B29964}"/>
    <cellStyle name="Normal 145 2 2 2" xfId="898" xr:uid="{EA85832F-1F64-4FFD-A8E8-EEDEF1F57842}"/>
    <cellStyle name="Normal 145 2 3" xfId="899" xr:uid="{89F14494-FD85-4D1C-B0F9-D88BCC63E387}"/>
    <cellStyle name="Normal 145 3" xfId="900" xr:uid="{C2F9BCB1-5FB8-400D-A9CB-4E859E0A9D5C}"/>
    <cellStyle name="Normal 145 3 2" xfId="901" xr:uid="{FED810E1-672E-46C9-BF15-678E0A6A7166}"/>
    <cellStyle name="Normal 145 4" xfId="902" xr:uid="{95222853-27CF-4365-A199-4D284D242333}"/>
    <cellStyle name="Normal 146" xfId="903" xr:uid="{69AAFCD0-9EE2-48E4-91E3-888B6F2EA579}"/>
    <cellStyle name="Normal 146 2" xfId="904" xr:uid="{2CDF3106-DDDB-4A94-B477-7608288F2A09}"/>
    <cellStyle name="Normal 146 2 2" xfId="905" xr:uid="{646F57CB-3A45-4E86-9D21-A270ACD66BD3}"/>
    <cellStyle name="Normal 146 3" xfId="906" xr:uid="{DC3C076B-22DB-4A9C-A62D-285CE283418A}"/>
    <cellStyle name="Normal 146 3 2" xfId="907" xr:uid="{B32ABEB5-A18E-4BFA-ABBC-338E400A12D2}"/>
    <cellStyle name="Normal 146 4" xfId="908" xr:uid="{1228C305-BFAA-4B6D-AEE7-2F3748982B27}"/>
    <cellStyle name="Normal 147" xfId="909" xr:uid="{E6EF874E-EEDC-4E4A-B549-B36E6EF66184}"/>
    <cellStyle name="Normal 147 2" xfId="910" xr:uid="{3DE3ACFB-59EA-4305-9BA1-26BC0EF73B77}"/>
    <cellStyle name="Normal 147 2 2" xfId="911" xr:uid="{8A0FBF7E-DF7F-48DB-A7E1-233C0A4E0484}"/>
    <cellStyle name="Normal 147 3" xfId="912" xr:uid="{17E50C7B-FF92-4CAB-A9BC-FAD5A8EC1583}"/>
    <cellStyle name="Normal 147 3 2" xfId="913" xr:uid="{B8EE1369-9D20-471F-AA97-D901F4BBC1D4}"/>
    <cellStyle name="Normal 147 4" xfId="914" xr:uid="{9DB0903E-CBE2-4FAE-8309-DB45CD0CA2F6}"/>
    <cellStyle name="Normal 148" xfId="915" xr:uid="{B6330B5C-C140-4AF1-A22E-C59A8B827416}"/>
    <cellStyle name="Normal 148 2" xfId="916" xr:uid="{32CC42A2-FA6C-4B41-9D02-05EE0B1A6C2D}"/>
    <cellStyle name="Normal 148 2 2" xfId="917" xr:uid="{0D3E8A5E-68B6-44DC-AD44-68AE15AA222D}"/>
    <cellStyle name="Normal 148 3" xfId="918" xr:uid="{C98C53AF-31BC-48A0-B631-5FFB83ED7773}"/>
    <cellStyle name="Normal 148 3 2" xfId="919" xr:uid="{79E2E224-3EFE-4A2F-96E8-B552F4F3CFB9}"/>
    <cellStyle name="Normal 148 4" xfId="920" xr:uid="{B3796A25-710A-4C2E-A427-7FF8933ECE26}"/>
    <cellStyle name="Normal 149" xfId="921" xr:uid="{AC1A0F62-89C5-42AA-80B7-3CA255F211A2}"/>
    <cellStyle name="Normal 149 2" xfId="922" xr:uid="{9CD90F0B-AB61-4984-A5CA-5A0304F13A22}"/>
    <cellStyle name="Normal 149 2 2" xfId="923" xr:uid="{C64F061E-6995-4D5A-9F10-6E575657A3F3}"/>
    <cellStyle name="Normal 149 2 2 2" xfId="924" xr:uid="{FD0AC1C5-C41D-4845-AC14-3FC58D440671}"/>
    <cellStyle name="Normal 149 2 3" xfId="925" xr:uid="{29FC85C8-ABC1-4B1A-BDE8-6FE3BA92416C}"/>
    <cellStyle name="Normal 149 3" xfId="926" xr:uid="{CC7D150B-4772-49EB-A452-99FBF4BB9059}"/>
    <cellStyle name="Normal 149 3 2" xfId="927" xr:uid="{A6B94BF4-D5A4-4C8F-956E-DC25C0FA0823}"/>
    <cellStyle name="Normal 149 4" xfId="928" xr:uid="{F2032828-A5DE-4F0D-932F-1E9AE4897916}"/>
    <cellStyle name="Normal 15" xfId="929" xr:uid="{B8F00E6E-C060-43E6-B9B2-BE2597BF1118}"/>
    <cellStyle name="Normal 15 2" xfId="930" xr:uid="{52A48C28-B279-4EFF-970F-BDC4AAB7B8B7}"/>
    <cellStyle name="Normal 15 2 2" xfId="931" xr:uid="{CBF62557-A52E-4FEA-A0A9-2F71AD48F2DC}"/>
    <cellStyle name="Normal 15 3" xfId="932" xr:uid="{82F0EDE4-E127-4854-B19B-2F9CF9F2084F}"/>
    <cellStyle name="Normal 15 3 2" xfId="933" xr:uid="{3D25A090-FFED-432C-A7F6-56366D420F65}"/>
    <cellStyle name="Normal 15 4" xfId="934" xr:uid="{0AE8E57B-A026-4414-8629-2C7179217333}"/>
    <cellStyle name="Normal 150" xfId="935" xr:uid="{36C17DCD-7666-4EAA-B73A-E95FA5960F88}"/>
    <cellStyle name="Normal 150 2" xfId="936" xr:uid="{F3D81A2A-1512-4FD9-AAAA-B05ABA30656A}"/>
    <cellStyle name="Normal 150 2 2" xfId="937" xr:uid="{1F72D300-2364-48F4-9E7D-D4965E8C08BE}"/>
    <cellStyle name="Normal 150 2 2 2" xfId="938" xr:uid="{A2AEDA00-6A8E-4C0A-AE25-66195CBFB0B7}"/>
    <cellStyle name="Normal 150 2 3" xfId="939" xr:uid="{8E5F5BB1-ADA4-48FE-8A71-A51F22ECBD4F}"/>
    <cellStyle name="Normal 150 3" xfId="940" xr:uid="{9EB1524A-6C4E-4541-A915-5E09C1A128E4}"/>
    <cellStyle name="Normal 150 3 2" xfId="941" xr:uid="{9BDF8206-DC3A-4A7A-9ACC-701B7DC5C3C8}"/>
    <cellStyle name="Normal 150 4" xfId="942" xr:uid="{0829F18D-2742-4662-B6FA-02662032FAC6}"/>
    <cellStyle name="Normal 151" xfId="943" xr:uid="{CB33A35F-E768-448A-BE6F-5121C1830393}"/>
    <cellStyle name="Normal 151 2" xfId="944" xr:uid="{FC1E4299-F8CC-46A7-B2B9-8514C0EFB72F}"/>
    <cellStyle name="Normal 151 2 2" xfId="945" xr:uid="{028E8C33-ABCF-44A9-8848-B30FA2D18932}"/>
    <cellStyle name="Normal 151 2 2 2" xfId="946" xr:uid="{1A90518E-8BE4-419F-9C92-F776FE03D8C4}"/>
    <cellStyle name="Normal 151 2 3" xfId="947" xr:uid="{0229A03A-576F-472F-ADBC-566D7EEAC711}"/>
    <cellStyle name="Normal 151 3" xfId="948" xr:uid="{A6822C6A-D0BB-4242-855D-3F7ECA85FB43}"/>
    <cellStyle name="Normal 151 3 2" xfId="949" xr:uid="{3C9A658D-A5FA-453B-9A58-46C3D75394ED}"/>
    <cellStyle name="Normal 151 4" xfId="950" xr:uid="{A0471A10-8C5E-4834-9845-EBDC19AB8B31}"/>
    <cellStyle name="Normal 152" xfId="951" xr:uid="{1348AC16-1BD6-4E88-B983-C615E56F84E6}"/>
    <cellStyle name="Normal 152 2" xfId="952" xr:uid="{5134B054-5BE2-43A5-A214-74CE8348DEB0}"/>
    <cellStyle name="Normal 152 2 2" xfId="953" xr:uid="{1F073ECD-F4E6-4205-A1CD-59DC453F0616}"/>
    <cellStyle name="Normal 152 2 2 2" xfId="954" xr:uid="{72C0A936-DF71-427A-BD6B-DD60D39E794B}"/>
    <cellStyle name="Normal 152 2 3" xfId="955" xr:uid="{59233A21-A8AF-4321-AABB-468CC0FE187D}"/>
    <cellStyle name="Normal 152 3" xfId="956" xr:uid="{DEBF96B9-E644-483B-8FF7-4DE795FC07A6}"/>
    <cellStyle name="Normal 152 3 2" xfId="957" xr:uid="{AA40EFF7-10E2-4168-A918-590718598FA1}"/>
    <cellStyle name="Normal 152 4" xfId="958" xr:uid="{0C912F44-FD2A-46DA-AFA6-1D786C8EF069}"/>
    <cellStyle name="Normal 153" xfId="959" xr:uid="{9B6EE036-E914-48E8-AFC8-1C25035879E9}"/>
    <cellStyle name="Normal 153 2" xfId="960" xr:uid="{AB0E59CA-F512-4448-BAE5-CA3511FD172A}"/>
    <cellStyle name="Normal 153 2 2" xfId="961" xr:uid="{8F47365E-78D6-44D2-927C-B08170602633}"/>
    <cellStyle name="Normal 153 2 2 2" xfId="962" xr:uid="{427C9570-C5D3-414E-9723-0990143071BB}"/>
    <cellStyle name="Normal 153 2 3" xfId="963" xr:uid="{DC505AC1-4A61-4AFC-854F-1328D0B60830}"/>
    <cellStyle name="Normal 153 3" xfId="964" xr:uid="{25CDFDC3-82AE-4FE2-AD6F-691F87DF3AAA}"/>
    <cellStyle name="Normal 153 3 2" xfId="965" xr:uid="{880147DC-C020-4CA5-9326-84BBEFC1FBE6}"/>
    <cellStyle name="Normal 153 4" xfId="966" xr:uid="{ADF886B3-B96C-4A3B-B18F-9DFBA5735658}"/>
    <cellStyle name="Normal 154" xfId="967" xr:uid="{86828179-AE10-4B25-9AC1-5FC52B3355E5}"/>
    <cellStyle name="Normal 154 2" xfId="968" xr:uid="{5D7C313B-A4C3-4BB4-8A3E-00FB001BA34B}"/>
    <cellStyle name="Normal 154 2 2" xfId="969" xr:uid="{D264E18D-FA0F-4C6E-B698-DDEE8BAC2702}"/>
    <cellStyle name="Normal 154 3" xfId="970" xr:uid="{91341EF4-53AB-433A-9922-3EE22EEDA76A}"/>
    <cellStyle name="Normal 155" xfId="971" xr:uid="{40200417-374A-4BDF-9B4C-9E7E961ABC84}"/>
    <cellStyle name="Normal 155 2" xfId="972" xr:uid="{B4A1B64B-CF2A-4600-9EA4-B1F3C0E3423E}"/>
    <cellStyle name="Normal 155 2 2" xfId="973" xr:uid="{27B1B25B-43C6-44F6-899C-C2FB0FCF9213}"/>
    <cellStyle name="Normal 155 3" xfId="974" xr:uid="{33034CA9-1FF0-4E86-93AA-DD25DF89DCFD}"/>
    <cellStyle name="Normal 156" xfId="975" xr:uid="{90ED3F95-D6B8-451F-8452-2F35B3E8631C}"/>
    <cellStyle name="Normal 156 2" xfId="976" xr:uid="{29CD0049-B334-4297-86A0-15ED527F5496}"/>
    <cellStyle name="Normal 156 2 2" xfId="977" xr:uid="{A6ECD5E3-AD47-4B1C-BBAF-5EDFFA610095}"/>
    <cellStyle name="Normal 156 3" xfId="978" xr:uid="{7C85DBC3-FB26-49ED-B5EA-5E6580A39B8F}"/>
    <cellStyle name="Normal 157" xfId="979" xr:uid="{B1CDF1F7-BAE7-485D-8FD6-A07E7F87CE56}"/>
    <cellStyle name="Normal 157 2" xfId="980" xr:uid="{8E15DC82-0B07-4789-886F-602B9A52D741}"/>
    <cellStyle name="Normal 157 2 2" xfId="981" xr:uid="{4FE8F9B7-2CBE-484E-A78C-9B7F054A1755}"/>
    <cellStyle name="Normal 157 3" xfId="982" xr:uid="{12EB29CE-6208-4137-8467-66A3BB31B2F9}"/>
    <cellStyle name="Normal 158" xfId="983" xr:uid="{C4B8AC75-B02C-4787-A3CC-DD8AF5EE378A}"/>
    <cellStyle name="Normal 158 2" xfId="984" xr:uid="{D13EE028-D34A-4F03-AF7D-A6EE3AD0CFA4}"/>
    <cellStyle name="Normal 158 2 2" xfId="985" xr:uid="{701DA89F-C0EA-4B21-A6D7-72190C4DC091}"/>
    <cellStyle name="Normal 158 3" xfId="986" xr:uid="{B1BCE6B3-690E-4142-BB6D-674624B80C32}"/>
    <cellStyle name="Normal 159" xfId="987" xr:uid="{047642FE-F23C-4391-8409-D81B1FF2B540}"/>
    <cellStyle name="Normal 159 2" xfId="988" xr:uid="{3492465E-79E4-414F-B44C-6B46B5D77111}"/>
    <cellStyle name="Normal 159 2 2" xfId="989" xr:uid="{ACCAFDF6-79E1-4F90-878C-ECEA5967D6E1}"/>
    <cellStyle name="Normal 159 3" xfId="990" xr:uid="{38344A92-6AC9-4B8E-A56C-5BBD5A5ED876}"/>
    <cellStyle name="Normal 16" xfId="991" xr:uid="{F33DFDE6-7220-4AA0-956F-14F097364BAD}"/>
    <cellStyle name="Normal 16 2" xfId="992" xr:uid="{EFFD7412-2CF3-47F8-AAA4-4234D9208553}"/>
    <cellStyle name="Normal 16 2 2" xfId="993" xr:uid="{63E2FA0A-24DE-4F29-ACEE-750FD4686CE8}"/>
    <cellStyle name="Normal 16 3" xfId="994" xr:uid="{A7A83A53-0E86-43C7-B3C6-B4511821AC29}"/>
    <cellStyle name="Normal 16 3 2" xfId="995" xr:uid="{D32F9A73-1407-4510-9615-5F02BF1103D9}"/>
    <cellStyle name="Normal 16 4" xfId="996" xr:uid="{ECEF36CA-65D8-4C72-99BD-9BE0A56AFABB}"/>
    <cellStyle name="Normal 160" xfId="997" xr:uid="{AB987D13-0730-4ABA-AC6A-B06F346EC174}"/>
    <cellStyle name="Normal 160 2" xfId="998" xr:uid="{6F273A4F-ACE3-423F-80DE-C36832DDCA78}"/>
    <cellStyle name="Normal 160 2 2" xfId="999" xr:uid="{5E1C1908-22B3-40A3-9380-D8ECA0AB6540}"/>
    <cellStyle name="Normal 160 3" xfId="1000" xr:uid="{5366E8F5-0CA7-4D14-81F6-BCCA81B3F1B5}"/>
    <cellStyle name="Normal 161" xfId="1001" xr:uid="{E1FA027C-D048-48A9-9D92-BAE472E1D315}"/>
    <cellStyle name="Normal 161 2" xfId="1002" xr:uid="{6DE4F992-1761-4EC9-B617-38C3477817D9}"/>
    <cellStyle name="Normal 161 2 2" xfId="1003" xr:uid="{2D200735-8823-4844-9DE4-D3B422D70953}"/>
    <cellStyle name="Normal 161 3" xfId="1004" xr:uid="{E01B8C32-457A-4B08-A382-E8246D9245A7}"/>
    <cellStyle name="Normal 162" xfId="1005" xr:uid="{7466FC21-D538-466A-8231-1D61E3AFC946}"/>
    <cellStyle name="Normal 162 2" xfId="1006" xr:uid="{994AF419-7FCE-478C-90D0-6FA86405ED53}"/>
    <cellStyle name="Normal 162 2 2" xfId="1007" xr:uid="{18CF7DF0-42A5-44E0-87C5-53C0196B847D}"/>
    <cellStyle name="Normal 162 3" xfId="1008" xr:uid="{8CFEED28-FD8E-4877-9335-3237CAB0B2B6}"/>
    <cellStyle name="Normal 163" xfId="1009" xr:uid="{66A559CA-5946-45EF-96E2-7B346E7707AA}"/>
    <cellStyle name="Normal 163 2" xfId="1010" xr:uid="{549A1E96-9BDE-4B60-89D6-47C7AB67F3F0}"/>
    <cellStyle name="Normal 163 2 2" xfId="1011" xr:uid="{1E22A9E7-9F27-43AA-AA38-F89996C66061}"/>
    <cellStyle name="Normal 163 3" xfId="1012" xr:uid="{B3F71F57-990F-4EE6-BF29-4D9AE4AD0415}"/>
    <cellStyle name="Normal 164" xfId="1013" xr:uid="{26631CB8-3199-4D4D-85A6-8C9BCF9DE18A}"/>
    <cellStyle name="Normal 164 2" xfId="1014" xr:uid="{A172B452-83E0-4369-850E-BE7A08054660}"/>
    <cellStyle name="Normal 164 2 2" xfId="1015" xr:uid="{9D75248F-9F76-4C68-A7F1-B80ECAB7B713}"/>
    <cellStyle name="Normal 164 3" xfId="1016" xr:uid="{C98617E7-8AB9-44A2-A474-ACE7C9E834A0}"/>
    <cellStyle name="Normal 165" xfId="1017" xr:uid="{7BCA99ED-4ECD-4437-8ADB-6B384F5DA8E4}"/>
    <cellStyle name="Normal 165 2" xfId="1018" xr:uid="{3B69D470-F544-433C-A2C1-98871E345C3C}"/>
    <cellStyle name="Normal 165 2 2" xfId="1019" xr:uid="{903ED89A-D0AF-46BD-AC86-838ADDBF947E}"/>
    <cellStyle name="Normal 165 3" xfId="1020" xr:uid="{32FDCBB7-C840-4FC8-88C7-5F44D6F97BBD}"/>
    <cellStyle name="Normal 166" xfId="1021" xr:uid="{01EAE8FB-5789-4843-8ABA-B37CDD48EDD6}"/>
    <cellStyle name="Normal 166 2" xfId="1022" xr:uid="{1459FEA4-287F-4662-97F1-FF2810C2AB25}"/>
    <cellStyle name="Normal 166 2 2" xfId="1023" xr:uid="{F40051EE-BA26-42E0-8855-8F8B9B52E84A}"/>
    <cellStyle name="Normal 166 3" xfId="1024" xr:uid="{2C5FC677-60B5-4705-9E88-984592868068}"/>
    <cellStyle name="Normal 167" xfId="1025" xr:uid="{5EB9D786-E9F0-4414-AF91-14E32353D5D2}"/>
    <cellStyle name="Normal 167 2" xfId="1026" xr:uid="{7D542810-DAE2-44AB-B68C-EB63620798BF}"/>
    <cellStyle name="Normal 167 2 2" xfId="1027" xr:uid="{5FE237C1-863C-4CDA-A1DA-7ACDF3F8A534}"/>
    <cellStyle name="Normal 167 3" xfId="1028" xr:uid="{1D94C7B1-80D8-45D5-B0D5-0A00B3CFBD0B}"/>
    <cellStyle name="Normal 168" xfId="1029" xr:uid="{8DC3B36F-1D3E-46BE-AF2A-5BAF71A3D210}"/>
    <cellStyle name="Normal 168 2" xfId="1030" xr:uid="{91155CC3-D269-4FB9-928D-E431CDB611A4}"/>
    <cellStyle name="Normal 168 2 2" xfId="1031" xr:uid="{59A5DB88-3C83-4A8A-AB63-CEF39E7DC03A}"/>
    <cellStyle name="Normal 168 3" xfId="1032" xr:uid="{E2096A72-14BE-4C8B-96B6-9E769FF5F4F0}"/>
    <cellStyle name="Normal 169" xfId="1033" xr:uid="{A309E760-2415-4750-A95B-A305B8B6D150}"/>
    <cellStyle name="Normal 169 2" xfId="1034" xr:uid="{898D0BC8-B107-486B-88FF-BD5F8E899F92}"/>
    <cellStyle name="Normal 169 2 2" xfId="1035" xr:uid="{C53627FC-483E-4AAF-94CC-485D1A6D1391}"/>
    <cellStyle name="Normal 169 3" xfId="1036" xr:uid="{374610D1-E435-411E-A97F-376562249C2D}"/>
    <cellStyle name="Normal 17" xfId="1037" xr:uid="{529A60ED-1C68-4453-BCB4-17B20CF3AEDF}"/>
    <cellStyle name="Normal 17 2" xfId="1038" xr:uid="{BC6210F2-A4B7-4A8C-BCA2-69D883A0FFFE}"/>
    <cellStyle name="Normal 17 2 2" xfId="1039" xr:uid="{FBEDEE0E-DF22-4752-8B6F-3B8169471FDF}"/>
    <cellStyle name="Normal 17 3" xfId="1040" xr:uid="{C9F26669-F28E-4473-B9CA-AED185D2F195}"/>
    <cellStyle name="Normal 17 3 2" xfId="1041" xr:uid="{245E8FAA-F245-4842-9006-09DA5EBE3E0B}"/>
    <cellStyle name="Normal 17 4" xfId="1042" xr:uid="{0C5EB295-E90F-4E15-A504-7657477AD509}"/>
    <cellStyle name="Normal 170" xfId="1043" xr:uid="{D9237E25-C358-4973-81E4-18E2C09CDA2E}"/>
    <cellStyle name="Normal 170 2" xfId="1044" xr:uid="{F21A899E-37CC-4E84-AEBA-D0A66FCCA22F}"/>
    <cellStyle name="Normal 170 2 2" xfId="1045" xr:uid="{BF48965E-6A85-4613-8523-E6CA77FA43F2}"/>
    <cellStyle name="Normal 170 3" xfId="1046" xr:uid="{1DEA0F78-569B-4C86-BD0B-BB2288F5C418}"/>
    <cellStyle name="Normal 171" xfId="1047" xr:uid="{6FFE5301-7E8E-4E93-9A53-64A479FAC025}"/>
    <cellStyle name="Normal 171 2" xfId="1048" xr:uid="{CE57015F-1887-45DC-8442-DF4670F54142}"/>
    <cellStyle name="Normal 171 2 2" xfId="1049" xr:uid="{A0887CC4-D391-4D5B-AA3B-452761C06CE8}"/>
    <cellStyle name="Normal 171 3" xfId="1050" xr:uid="{616876D8-CAC4-4914-8CDE-BFBA40156EFE}"/>
    <cellStyle name="Normal 172" xfId="1051" xr:uid="{CAE7B23C-D71B-42F6-88DC-C784AB96D73B}"/>
    <cellStyle name="Normal 172 2" xfId="1052" xr:uid="{584D05F5-EA9E-4F1B-BF90-345E7034E65D}"/>
    <cellStyle name="Normal 172 2 2" xfId="1053" xr:uid="{3A5AFD06-4055-43CE-BA01-699B7BCF5602}"/>
    <cellStyle name="Normal 172 3" xfId="1054" xr:uid="{CFBD6F33-37ED-4AE6-908E-6BCE57461D69}"/>
    <cellStyle name="Normal 173" xfId="1055" xr:uid="{499F5E95-EDA3-40D6-9A78-5D1554A085BA}"/>
    <cellStyle name="Normal 173 2" xfId="1056" xr:uid="{66B15B99-1EE2-4886-BE87-BFB9DBE8F843}"/>
    <cellStyle name="Normal 173 2 2" xfId="1057" xr:uid="{F5C771A6-9CD6-41D2-AF67-1EADFB5C3A92}"/>
    <cellStyle name="Normal 173 3" xfId="1058" xr:uid="{3579418E-87A3-46D6-B2E6-C8CC1EC8BD10}"/>
    <cellStyle name="Normal 174" xfId="1059" xr:uid="{4C7A028C-7AFA-4DA4-B61D-070657756F6A}"/>
    <cellStyle name="Normal 174 2" xfId="1060" xr:uid="{342E20B2-7398-4A0F-9700-C51F84495CBF}"/>
    <cellStyle name="Normal 174 2 2" xfId="1061" xr:uid="{166F9BDF-A7F3-44A5-9008-B6CF18AB9026}"/>
    <cellStyle name="Normal 174 3" xfId="1062" xr:uid="{C4AE6764-2050-45E2-BFFD-6AD65FD3A044}"/>
    <cellStyle name="Normal 175" xfId="1063" xr:uid="{9996DCBC-5A72-4491-80E7-DF4A271C1109}"/>
    <cellStyle name="Normal 175 2" xfId="1064" xr:uid="{1F90BB18-37D7-4D57-B0D4-93584D954A6E}"/>
    <cellStyle name="Normal 175 2 2" xfId="1065" xr:uid="{25AD4B31-05D3-4B92-8E72-68DC0AB3D3B5}"/>
    <cellStyle name="Normal 175 3" xfId="1066" xr:uid="{599DC891-F2E9-40AA-A4FD-23651A0D1C22}"/>
    <cellStyle name="Normal 176" xfId="1067" xr:uid="{20BD5118-6984-44CD-BB1B-3DD743753ED4}"/>
    <cellStyle name="Normal 176 2" xfId="1068" xr:uid="{15B5ACD0-3F06-4B77-9650-A56C39D66F9C}"/>
    <cellStyle name="Normal 176 2 2" xfId="1069" xr:uid="{AF935FA6-C638-4C9C-B782-7598C3D8A50D}"/>
    <cellStyle name="Normal 176 3" xfId="1070" xr:uid="{074DA41B-D21F-48FA-BB55-B578AC8F255D}"/>
    <cellStyle name="Normal 177" xfId="1071" xr:uid="{1197129C-1E15-4673-9C5F-2449FC101E9C}"/>
    <cellStyle name="Normal 177 2" xfId="1072" xr:uid="{6C7769E3-344A-42A6-A2A0-58EB90B99624}"/>
    <cellStyle name="Normal 177 2 2" xfId="1073" xr:uid="{68A3595D-3D29-4466-ACD1-0EEFA340CF42}"/>
    <cellStyle name="Normal 177 3" xfId="1074" xr:uid="{B58E969F-E3B0-4A7B-B2B8-FA94C794E136}"/>
    <cellStyle name="Normal 178" xfId="1075" xr:uid="{ADAAC137-112C-40AD-918B-89AD40D9DD76}"/>
    <cellStyle name="Normal 178 2" xfId="1076" xr:uid="{A72E3D42-EA1A-4D26-BAF4-12561B6977DC}"/>
    <cellStyle name="Normal 178 2 2" xfId="1077" xr:uid="{4051E76A-2B98-42F6-89B8-7BDD1410D198}"/>
    <cellStyle name="Normal 178 3" xfId="1078" xr:uid="{4027C93B-5098-4172-9B32-E5B9782D07B6}"/>
    <cellStyle name="Normal 179" xfId="1079" xr:uid="{388E9795-2D7B-49BA-A907-4E798A1E0CD6}"/>
    <cellStyle name="Normal 179 2" xfId="1080" xr:uid="{104C9640-FB12-4D0A-9909-CE560A0F34DF}"/>
    <cellStyle name="Normal 179 2 2" xfId="1081" xr:uid="{9CC6D2E9-D469-461D-B6A5-610C08A453FD}"/>
    <cellStyle name="Normal 179 3" xfId="1082" xr:uid="{C6A64F43-1DEF-43BA-8290-6A6D33C09134}"/>
    <cellStyle name="Normal 18" xfId="1083" xr:uid="{7C2747A0-53B0-401B-A5F4-2B7B5DEBEE02}"/>
    <cellStyle name="Normal 18 2" xfId="1084" xr:uid="{C40AF9AF-E0CD-40F5-B513-EFC5B055FA33}"/>
    <cellStyle name="Normal 18 2 2" xfId="1085" xr:uid="{4EB19A17-C39E-43C2-8185-CD7BEB086CB3}"/>
    <cellStyle name="Normal 18 3" xfId="1086" xr:uid="{B56A4A71-6C73-4316-AF02-7FAE54DBA580}"/>
    <cellStyle name="Normal 18 3 2" xfId="1087" xr:uid="{3C353C68-46CD-457E-9D4E-9939543DDBE4}"/>
    <cellStyle name="Normal 18 4" xfId="1088" xr:uid="{D174CEE1-3268-4C63-AFA0-78E0C2418AB8}"/>
    <cellStyle name="Normal 180" xfId="1089" xr:uid="{B0ED25C7-7E8B-4363-A582-10823F0A927E}"/>
    <cellStyle name="Normal 180 2" xfId="1090" xr:uid="{0F5F0EFB-CA71-4662-A4D6-63DA861DA903}"/>
    <cellStyle name="Normal 180 2 2" xfId="1091" xr:uid="{7BB1E512-18C9-44ED-BEB4-1549DBBCE6BA}"/>
    <cellStyle name="Normal 180 3" xfId="1092" xr:uid="{D82A47E7-726D-4783-866D-1373576F6601}"/>
    <cellStyle name="Normal 181" xfId="1093" xr:uid="{27934C70-EBC1-47CA-B144-85E4DB177BAE}"/>
    <cellStyle name="Normal 181 2" xfId="1094" xr:uid="{2C8893D5-A32C-41A4-B04F-9AEC920686DC}"/>
    <cellStyle name="Normal 181 2 2" xfId="1095" xr:uid="{214583D5-6A0D-45CB-A830-7D2D09BB98EB}"/>
    <cellStyle name="Normal 181 3" xfId="1096" xr:uid="{13BF05F8-69B7-4117-ADFB-5AEA4ECB0E7D}"/>
    <cellStyle name="Normal 182" xfId="1097" xr:uid="{27BDDE53-5837-4FE7-863B-6793CAABBBDE}"/>
    <cellStyle name="Normal 182 2" xfId="1098" xr:uid="{9513A3BE-3BDA-4510-B4FF-B1A84BC1EC21}"/>
    <cellStyle name="Normal 182 2 2" xfId="1099" xr:uid="{4918FE3A-B251-432E-9C38-4040A6692BA1}"/>
    <cellStyle name="Normal 182 3" xfId="1100" xr:uid="{C886BBD0-69D2-4BCB-A9B5-D46A4992F984}"/>
    <cellStyle name="Normal 183" xfId="1101" xr:uid="{7A8C07CA-FB2A-436C-A349-0BB26EBD2511}"/>
    <cellStyle name="Normal 183 2" xfId="1102" xr:uid="{3FC9EE2E-7015-4678-B01E-F2F6BC791203}"/>
    <cellStyle name="Normal 183 2 2" xfId="1103" xr:uid="{171323EE-C7BA-48DC-AFC8-297825C05045}"/>
    <cellStyle name="Normal 183 3" xfId="1104" xr:uid="{B925F950-6C00-4D94-8C3C-A5E06EC60F30}"/>
    <cellStyle name="Normal 184" xfId="1105" xr:uid="{48059528-E314-4291-B1A9-632A2EE718C1}"/>
    <cellStyle name="Normal 184 2" xfId="1106" xr:uid="{70E2E56A-89A4-4C73-B50E-E4F42245CA8A}"/>
    <cellStyle name="Normal 184 2 2" xfId="1107" xr:uid="{1AF9F1E1-98F7-4564-9F3C-A6A1028B8B3D}"/>
    <cellStyle name="Normal 184 3" xfId="1108" xr:uid="{BF6FA8CA-9D1A-43D6-B249-5E0736EE9BBC}"/>
    <cellStyle name="Normal 185" xfId="1109" xr:uid="{E97B2C38-562C-4364-A813-FB3F5802B6DE}"/>
    <cellStyle name="Normal 185 2" xfId="1110" xr:uid="{C5FFACCF-3799-4DB8-BA97-F9790A96CB7C}"/>
    <cellStyle name="Normal 185 2 2" xfId="1111" xr:uid="{56B604AA-0796-4BB2-90B5-544E4E300674}"/>
    <cellStyle name="Normal 185 3" xfId="1112" xr:uid="{16DCBD06-6FCD-4E8B-A135-8F240DFDCD03}"/>
    <cellStyle name="Normal 186" xfId="1113" xr:uid="{845C1B74-1D7F-4190-B5A8-2655336DFF20}"/>
    <cellStyle name="Normal 186 2" xfId="1114" xr:uid="{9FCE7E55-DD6B-44BE-914A-635B86581ED1}"/>
    <cellStyle name="Normal 186 2 2" xfId="1115" xr:uid="{862A7A8E-6DC5-474A-BC86-4031070B741B}"/>
    <cellStyle name="Normal 186 3" xfId="1116" xr:uid="{37D24350-9FC2-4615-B474-DB0E22D89080}"/>
    <cellStyle name="Normal 187" xfId="1117" xr:uid="{BC6E34FA-80B0-4083-BA4B-B1A6A05ED106}"/>
    <cellStyle name="Normal 187 2" xfId="1118" xr:uid="{203D9A84-87DB-4879-93E2-3FEB8478240C}"/>
    <cellStyle name="Normal 187 2 2" xfId="1119" xr:uid="{2B43AD43-EDCF-492A-9712-EB061B36A442}"/>
    <cellStyle name="Normal 187 3" xfId="1120" xr:uid="{30DD5790-66D6-464A-B86C-F8406D482469}"/>
    <cellStyle name="Normal 188" xfId="1121" xr:uid="{282887AD-4895-438D-A30F-D0712DD78562}"/>
    <cellStyle name="Normal 188 2" xfId="1122" xr:uid="{11D5307E-E054-4366-BA9C-DFC330901069}"/>
    <cellStyle name="Normal 188 2 2" xfId="1123" xr:uid="{4D6D3491-68D4-483A-99F6-1CBD66850372}"/>
    <cellStyle name="Normal 188 3" xfId="1124" xr:uid="{6435B7A4-3029-4D10-BFD7-B216696D1C98}"/>
    <cellStyle name="Normal 189" xfId="1125" xr:uid="{B6AC14EC-DF4A-4E59-8FB7-8B30A74DD471}"/>
    <cellStyle name="Normal 189 2" xfId="1126" xr:uid="{0729BF40-0848-4F0A-86D8-BD4E98B96E78}"/>
    <cellStyle name="Normal 189 2 2" xfId="1127" xr:uid="{04FD485B-4FDD-4646-961D-9081FB151B15}"/>
    <cellStyle name="Normal 189 3" xfId="1128" xr:uid="{ECAFFB13-9D84-4EFA-A27C-8CF1A83C31F5}"/>
    <cellStyle name="Normal 19" xfId="1129" xr:uid="{D19E4FCC-9A84-4998-86D1-F22C4E695F19}"/>
    <cellStyle name="Normal 19 2" xfId="1130" xr:uid="{71D2199F-7422-4D81-810E-DA640507822F}"/>
    <cellStyle name="Normal 19 2 2" xfId="1131" xr:uid="{FB66767E-AEDE-4F54-98CE-A1F80F197194}"/>
    <cellStyle name="Normal 19 3" xfId="1132" xr:uid="{B1722A7D-1D20-4623-9E19-27F19E903FFF}"/>
    <cellStyle name="Normal 19 3 2" xfId="1133" xr:uid="{4399F08A-9113-469B-BA88-DEAA4F924452}"/>
    <cellStyle name="Normal 19 4" xfId="1134" xr:uid="{F9B8DA42-0F53-4AE4-9B96-B410CFE9D504}"/>
    <cellStyle name="Normal 190" xfId="1135" xr:uid="{9A534F5A-1405-46BA-940D-CC30AE11181C}"/>
    <cellStyle name="Normal 190 2" xfId="1136" xr:uid="{11015087-1C94-4DA0-90DD-A2B1EE27BA90}"/>
    <cellStyle name="Normal 190 2 2" xfId="1137" xr:uid="{4DB17BEA-6D99-47D2-B304-E896F0EF10B4}"/>
    <cellStyle name="Normal 190 3" xfId="1138" xr:uid="{EACB1423-CF1F-4A0A-AE6B-38895CD07755}"/>
    <cellStyle name="Normal 191" xfId="1139" xr:uid="{CB714BBF-B6E1-4AD0-A8AC-DD4282432A7A}"/>
    <cellStyle name="Normal 191 2" xfId="1140" xr:uid="{9116B27B-9F1F-4C26-B166-B0A0D73EE003}"/>
    <cellStyle name="Normal 191 2 2" xfId="1141" xr:uid="{B1512DEC-D943-4083-B29C-ABBBAF452499}"/>
    <cellStyle name="Normal 191 2 2 2" xfId="1142" xr:uid="{FCD3B0E6-F98E-4C60-A585-F3E6F0ADC2BA}"/>
    <cellStyle name="Normal 191 2 3" xfId="1143" xr:uid="{05873BC1-A613-47D9-963D-D58BDC276C14}"/>
    <cellStyle name="Normal 191 2 3 2" xfId="1144" xr:uid="{9834F481-7943-40D2-A1FB-74B7B492DAE2}"/>
    <cellStyle name="Normal 191 2 4" xfId="1145" xr:uid="{F5973023-90B4-4AC7-87C4-C586FF057AFD}"/>
    <cellStyle name="Normal 191 3" xfId="1146" xr:uid="{1BBE533D-396D-4DA2-9C14-33C9C55ECF07}"/>
    <cellStyle name="Normal 191 3 2" xfId="1147" xr:uid="{E750B6C8-C81E-4BB8-A65C-0A4504828A8A}"/>
    <cellStyle name="Normal 191 4" xfId="1148" xr:uid="{D7109834-77F3-4455-8EC6-5A5E5C41115A}"/>
    <cellStyle name="Normal 192" xfId="1149" xr:uid="{01A45F37-44FE-4AC4-97C6-A02AB77A8088}"/>
    <cellStyle name="Normal 192 2" xfId="1150" xr:uid="{71CEB549-DAB0-4260-AD78-5E66BE680840}"/>
    <cellStyle name="Normal 192 2 2" xfId="1151" xr:uid="{A69F1B21-7190-4808-8664-F2DE11DCDBE8}"/>
    <cellStyle name="Normal 192 3" xfId="1152" xr:uid="{09CD80FF-C44E-40C5-8324-B8A5D63F1131}"/>
    <cellStyle name="Normal 193" xfId="1153" xr:uid="{974F7707-8B2D-48D1-ADE0-B8C0A81DA4AE}"/>
    <cellStyle name="Normal 193 2" xfId="1154" xr:uid="{2E9FBCF4-6BF8-4A51-8F2C-0C96E490E39A}"/>
    <cellStyle name="Normal 193 2 2" xfId="1155" xr:uid="{4875F89A-D36D-4731-B736-23C1A9163028}"/>
    <cellStyle name="Normal 193 3" xfId="1156" xr:uid="{8A10407D-A328-4E5E-AAA9-D904E6BE6995}"/>
    <cellStyle name="Normal 194" xfId="1157" xr:uid="{AD5B2441-2366-470F-9003-6A18B07C192A}"/>
    <cellStyle name="Normal 194 2" xfId="1158" xr:uid="{57ADD398-2A62-43FD-9FFA-48AA4F2DF108}"/>
    <cellStyle name="Normal 194 2 2" xfId="1159" xr:uid="{D752324F-A51F-4947-9D09-7D4468EA5D89}"/>
    <cellStyle name="Normal 194 3" xfId="1160" xr:uid="{3CB51530-CD5F-4975-BD93-FCF2E9538E09}"/>
    <cellStyle name="Normal 195" xfId="1161" xr:uid="{FE34B7F8-D0B1-4223-A56D-BF74D68B9B29}"/>
    <cellStyle name="Normal 195 2" xfId="1162" xr:uid="{A2449C0B-99EE-4FC4-AE52-C25A5C04F164}"/>
    <cellStyle name="Normal 195 2 2" xfId="1163" xr:uid="{E29249E1-6733-452C-92FB-B63C56925AF4}"/>
    <cellStyle name="Normal 195 3" xfId="1164" xr:uid="{6B18CE6C-8139-44A0-8349-322A225D0BD9}"/>
    <cellStyle name="Normal 196" xfId="1165" xr:uid="{5BD2D962-61F2-4255-B52E-D55BFAEBC727}"/>
    <cellStyle name="Normal 196 2" xfId="1166" xr:uid="{8698162A-054D-4344-91C6-399C6A7D24E1}"/>
    <cellStyle name="Normal 196 2 2" xfId="1167" xr:uid="{12D331B8-AA06-45B2-8BAA-990D020A4F75}"/>
    <cellStyle name="Normal 196 3" xfId="1168" xr:uid="{44440A9E-CEDE-4DE9-A8BF-7047643323A3}"/>
    <cellStyle name="Normal 197" xfId="1169" xr:uid="{CEA6213F-6DA5-4A48-A530-D90E02A5167F}"/>
    <cellStyle name="Normal 197 2" xfId="1170" xr:uid="{A615F5F7-40DE-4B6C-B1DF-16AF5A8F36EE}"/>
    <cellStyle name="Normal 197 2 2" xfId="1171" xr:uid="{8127C7A8-077C-49A1-B59A-A24DB2A46F71}"/>
    <cellStyle name="Normal 197 3" xfId="1172" xr:uid="{FBF34109-1F9F-48EB-9CE3-8AE12EC703BF}"/>
    <cellStyle name="Normal 198" xfId="1173" xr:uid="{A39524DA-5725-4D4E-B653-7B6D9A015657}"/>
    <cellStyle name="Normal 198 2" xfId="1174" xr:uid="{67418D36-105F-4971-A47D-E47D3F9A417E}"/>
    <cellStyle name="Normal 198 2 2" xfId="1175" xr:uid="{8561D4E7-9E66-4614-8149-5D292785B549}"/>
    <cellStyle name="Normal 198 3" xfId="1176" xr:uid="{02C94BF1-E19C-465C-B7A8-5C2EB2B7CF3B}"/>
    <cellStyle name="Normal 199" xfId="1177" xr:uid="{FE4DBCCB-DD5F-4B63-9FE2-B9F1A86FA9AE}"/>
    <cellStyle name="Normal 199 2" xfId="1178" xr:uid="{028F8CDC-4F38-4825-BF91-9A703FF972C4}"/>
    <cellStyle name="Normal 199 2 2" xfId="1179" xr:uid="{087F7CC8-5AF9-427E-AA74-59812B952B8D}"/>
    <cellStyle name="Normal 199 3" xfId="1180" xr:uid="{7877D2B2-2F10-4C57-9E4C-F40B4768EDA9}"/>
    <cellStyle name="Normal 199 3 2" xfId="1181" xr:uid="{0AB0F2F3-AA27-43A9-9329-8D5436669D5D}"/>
    <cellStyle name="Normal 199 4" xfId="1182" xr:uid="{4C6B535C-2F00-4CD5-8539-A1ED1314CAAF}"/>
    <cellStyle name="Normal 199 5" xfId="1183" xr:uid="{1E93F871-6F28-41AC-A938-AABE1DF7241A}"/>
    <cellStyle name="Normal 2" xfId="4" xr:uid="{00000000-0005-0000-0000-000004000000}"/>
    <cellStyle name="Normal 2 2" xfId="1185" xr:uid="{069AAC74-985D-4AF3-89EB-D88A16B97E3E}"/>
    <cellStyle name="Normal 2 2 2" xfId="1186" xr:uid="{C0776C1A-E40F-4F68-BB17-A83250FE2E9C}"/>
    <cellStyle name="Normal 2 2 2 2" xfId="1187" xr:uid="{90488837-E770-4E1C-85B0-9E499BEF166C}"/>
    <cellStyle name="Normal 2 2 3" xfId="1188" xr:uid="{7DAE9415-5440-43D6-93AF-82E1C74C9BF5}"/>
    <cellStyle name="Normal 2 2 4" xfId="1189" xr:uid="{723FA785-4644-4530-BD9F-1F1DB372AB65}"/>
    <cellStyle name="Normal 2 2 5" xfId="3206" xr:uid="{198535A0-808D-4889-8135-FADC45BF16F9}"/>
    <cellStyle name="Normal 2 3" xfId="1190" xr:uid="{8B787957-D478-4BE9-996E-13F9A73F0F7B}"/>
    <cellStyle name="Normal 2 3 2" xfId="1191" xr:uid="{7BE83CD3-1721-4F13-82AB-2ED34A4488B8}"/>
    <cellStyle name="Normal 2 3 2 2" xfId="1192" xr:uid="{23225734-942D-4FA6-8379-0F4424CD5DFB}"/>
    <cellStyle name="Normal 2 3 3" xfId="1193" xr:uid="{E3EC48A3-A3D9-4FE5-877A-9C3CEC4BE493}"/>
    <cellStyle name="Normal 2 3 3 2" xfId="1194" xr:uid="{DE3630B5-2B91-485D-B72F-0B2532A04C97}"/>
    <cellStyle name="Normal 2 3 4" xfId="1195" xr:uid="{3A5ACF4A-E41D-4E09-92C5-212CA35FBF2C}"/>
    <cellStyle name="Normal 2 4" xfId="1196" xr:uid="{544E11C8-CC14-4742-A6CA-E80C913B012E}"/>
    <cellStyle name="Normal 2 5" xfId="1197" xr:uid="{79076057-209C-4C07-8321-5CB9C6219496}"/>
    <cellStyle name="Normal 2 5 2" xfId="1198" xr:uid="{3E8C495C-8827-4861-9017-C8CD400E41BE}"/>
    <cellStyle name="Normal 2 6" xfId="1199" xr:uid="{E924718C-26B1-41CD-A7BF-7A90209BDF2E}"/>
    <cellStyle name="Normal 2 7" xfId="1200" xr:uid="{4A2F11F8-410E-40B4-B611-F19B5D8D6A05}"/>
    <cellStyle name="Normal 2 8" xfId="1184" xr:uid="{30B1078B-088D-4CBC-BCC2-974868379D24}"/>
    <cellStyle name="Normal 20" xfId="1201" xr:uid="{BE405CC5-BB52-42D8-B73C-869810E7DD74}"/>
    <cellStyle name="Normal 20 2" xfId="1202" xr:uid="{67672A36-3F6C-43E3-9633-6CD688EBB428}"/>
    <cellStyle name="Normal 20 2 2" xfId="1203" xr:uid="{5E2FB47E-83DC-4A3D-9CA8-4E9EDF389A55}"/>
    <cellStyle name="Normal 20 3" xfId="1204" xr:uid="{75B10AB2-F3DC-4B36-B878-23E2E7764864}"/>
    <cellStyle name="Normal 20 3 2" xfId="1205" xr:uid="{40527A1D-060D-49AB-A8FB-49108F408168}"/>
    <cellStyle name="Normal 20 4" xfId="1206" xr:uid="{4A8F2B12-BB53-4752-9913-395FBA82A7D8}"/>
    <cellStyle name="Normal 200" xfId="1207" xr:uid="{2DA92517-A160-4676-B78D-8B316F4FFEC9}"/>
    <cellStyle name="Normal 200 2" xfId="1208" xr:uid="{5D54B1CF-E282-470F-A88F-ACF8C5B2FCC3}"/>
    <cellStyle name="Normal 200 2 2" xfId="1209" xr:uid="{D51B95C5-9A4F-46A9-A9BD-9F9E32DD9BF0}"/>
    <cellStyle name="Normal 200 3" xfId="1210" xr:uid="{CDF705B1-BF3F-4BB2-9F2C-0F316E9BF873}"/>
    <cellStyle name="Normal 200 3 2" xfId="1211" xr:uid="{61286FCC-1204-4BCD-AE35-274E4D27A31E}"/>
    <cellStyle name="Normal 200 4" xfId="1212" xr:uid="{E578DAEB-BE89-4329-80D3-E2CFBD1C0455}"/>
    <cellStyle name="Normal 200 5" xfId="1213" xr:uid="{F3CC4317-9338-42B1-85C3-266F638A998F}"/>
    <cellStyle name="Normal 201" xfId="1214" xr:uid="{D26A04DF-71CF-4EFC-81E0-7DD154D9B5D8}"/>
    <cellStyle name="Normal 201 2" xfId="1215" xr:uid="{B9EC8630-501B-4D4A-8F6C-D18AE0361DC1}"/>
    <cellStyle name="Normal 201 2 2" xfId="1216" xr:uid="{F4042871-9442-4209-8213-82FBFD05FC52}"/>
    <cellStyle name="Normal 201 2 2 2" xfId="1217" xr:uid="{3A95C8C0-97CD-4824-BB32-860937C4479F}"/>
    <cellStyle name="Normal 201 2 3" xfId="1218" xr:uid="{AFA0E03B-0270-4C98-A901-FD0F47D3BCB9}"/>
    <cellStyle name="Normal 201 2 3 2" xfId="1219" xr:uid="{6758D5BE-073C-4003-A1F2-93BBDF7EFC09}"/>
    <cellStyle name="Normal 201 2 4" xfId="1220" xr:uid="{81640379-9DAA-4123-B521-368AE7FB71D7}"/>
    <cellStyle name="Normal 201 3" xfId="1221" xr:uid="{FC986AA4-B89A-4FDC-A17F-6BDFBB580983}"/>
    <cellStyle name="Normal 201 3 2" xfId="1222" xr:uid="{39130E3E-5856-4D3D-B633-4481F559C06F}"/>
    <cellStyle name="Normal 201 4" xfId="1223" xr:uid="{E3B13601-7D0D-4AA3-8EA5-56E475E3AFFF}"/>
    <cellStyle name="Normal 202" xfId="1224" xr:uid="{C78CD737-670D-4677-B186-7C698B60F6A7}"/>
    <cellStyle name="Normal 202 2" xfId="1225" xr:uid="{E96C1F2A-53C8-4975-AEB9-EA7D804F9BEE}"/>
    <cellStyle name="Normal 202 2 2" xfId="1226" xr:uid="{BE8EBBB5-8E71-404C-8B3C-075865F3FDF0}"/>
    <cellStyle name="Normal 202 3" xfId="1227" xr:uid="{849ED5CA-4E23-48D6-9A23-44C13305A6BF}"/>
    <cellStyle name="Normal 202 3 2" xfId="1228" xr:uid="{AF32561C-3741-49C8-B64A-EC31E6FDE5E4}"/>
    <cellStyle name="Normal 202 4" xfId="1229" xr:uid="{71613E0A-B40A-4EAD-9BC1-3089630201A0}"/>
    <cellStyle name="Normal 202 5" xfId="1230" xr:uid="{5B7A2634-0987-496E-9601-CDC89D15B73A}"/>
    <cellStyle name="Normal 203" xfId="1231" xr:uid="{290C1B5B-0B5F-493A-8FB4-C490CE29730F}"/>
    <cellStyle name="Normal 203 2" xfId="1232" xr:uid="{DC5F22C2-3804-4634-A4A0-ECD609A3C1EE}"/>
    <cellStyle name="Normal 203 2 2" xfId="1233" xr:uid="{DAE0C4C7-F8F6-4541-9019-8E128E78A00D}"/>
    <cellStyle name="Normal 203 3" xfId="1234" xr:uid="{2BBFF0F2-C104-4080-99D4-3714D6BA6814}"/>
    <cellStyle name="Normal 204" xfId="1235" xr:uid="{DF97110F-156E-4CFB-B083-D13D24D4333B}"/>
    <cellStyle name="Normal 204 2" xfId="1236" xr:uid="{FE38E1C9-B82F-47FE-914B-27D4B756AA68}"/>
    <cellStyle name="Normal 204 2 2" xfId="1237" xr:uid="{3D5C55DE-E616-439A-9956-85CA4DE81241}"/>
    <cellStyle name="Normal 204 3" xfId="1238" xr:uid="{C4EC00CB-BBEE-46AA-9541-AA190E4649DF}"/>
    <cellStyle name="Normal 205" xfId="1239" xr:uid="{66700F2D-7AFE-4458-9CCF-43F8EE27BEA2}"/>
    <cellStyle name="Normal 205 2" xfId="1240" xr:uid="{2F04AB92-B620-4623-A1DE-16CD3B972695}"/>
    <cellStyle name="Normal 205 2 2" xfId="1241" xr:uid="{566CA2DF-83B5-4AEF-BE0A-AED7FD6900B2}"/>
    <cellStyle name="Normal 205 3" xfId="1242" xr:uid="{FF0BDE50-AFDA-4D66-A0D5-5C967221E029}"/>
    <cellStyle name="Normal 206" xfId="1243" xr:uid="{B9CB21BE-DA7A-4BA0-88C7-821149D9FEF8}"/>
    <cellStyle name="Normal 206 2" xfId="1244" xr:uid="{1326934F-BDDE-426F-8E24-7F2AAB85C4FF}"/>
    <cellStyle name="Normal 206 2 2" xfId="1245" xr:uid="{A0482061-CE2E-4B46-A505-FC7C95F1F311}"/>
    <cellStyle name="Normal 206 3" xfId="1246" xr:uid="{7C8B83C6-11DA-4CD3-B15E-7AF418DEB15D}"/>
    <cellStyle name="Normal 207" xfId="1247" xr:uid="{436B3200-7DFF-4DCB-9D34-35957B184CCE}"/>
    <cellStyle name="Normal 207 2" xfId="1248" xr:uid="{9F9D24CB-FC23-4FFE-82DE-C81990F650ED}"/>
    <cellStyle name="Normal 207 2 2" xfId="1249" xr:uid="{88261966-1F2B-420B-B13E-1BFB888B297B}"/>
    <cellStyle name="Normal 207 3" xfId="1250" xr:uid="{920A55EB-7FF3-47CA-A64D-A606C596304B}"/>
    <cellStyle name="Normal 208" xfId="1251" xr:uid="{0F395141-FCFF-48CD-B942-CF99E66194E1}"/>
    <cellStyle name="Normal 208 2" xfId="1252" xr:uid="{4B2E9458-7E35-429C-BB6D-8107D3D1A884}"/>
    <cellStyle name="Normal 208 2 2" xfId="1253" xr:uid="{D4759DE0-7FF0-4124-874D-64AFE03FE3B9}"/>
    <cellStyle name="Normal 208 3" xfId="1254" xr:uid="{1834CA48-A892-4DE9-89D0-9EE8979A8B76}"/>
    <cellStyle name="Normal 209" xfId="1255" xr:uid="{758460F0-A32C-4BA4-9DCD-0028DD82E61D}"/>
    <cellStyle name="Normal 209 2" xfId="1256" xr:uid="{E4D2E46B-79B4-4A89-8438-8D70A62F5A4E}"/>
    <cellStyle name="Normal 209 2 2" xfId="1257" xr:uid="{7C99C762-3FF7-4B62-9AF4-96F18A1E78F4}"/>
    <cellStyle name="Normal 209 3" xfId="1258" xr:uid="{DA0C2032-0CC9-4342-8CA0-6B59EE8A8E23}"/>
    <cellStyle name="Normal 209 3 2" xfId="1259" xr:uid="{876662AA-BDAA-4F4C-9F91-7E8BD1B7E24F}"/>
    <cellStyle name="Normal 209 4" xfId="1260" xr:uid="{B6487A64-27A2-402F-804A-AFCA02E39798}"/>
    <cellStyle name="Normal 21" xfId="1261" xr:uid="{745B3C0B-04C4-4D36-91D5-9F2EBCE078BC}"/>
    <cellStyle name="Normal 21 2" xfId="1262" xr:uid="{72097725-F462-4443-91D0-5D3D0032EC30}"/>
    <cellStyle name="Normal 21 2 2" xfId="1263" xr:uid="{BC9C6970-E4DF-4D6A-95D4-9813FD9D0354}"/>
    <cellStyle name="Normal 21 3" xfId="1264" xr:uid="{69E83E36-FE22-4C5A-93ED-5A265E4B6091}"/>
    <cellStyle name="Normal 21 3 2" xfId="1265" xr:uid="{5E560576-A172-44C5-BF1E-F2D2E03D27CA}"/>
    <cellStyle name="Normal 21 4" xfId="1266" xr:uid="{EB402BBD-63E3-448F-94B7-731A821534F1}"/>
    <cellStyle name="Normal 210" xfId="1267" xr:uid="{0BD9DF95-4C52-46CB-9879-1A4F64A83CA5}"/>
    <cellStyle name="Normal 210 2" xfId="1268" xr:uid="{1745AE73-1F44-404A-9B0C-9E04075A3301}"/>
    <cellStyle name="Normal 210 2 2" xfId="1269" xr:uid="{3B46DD54-A355-441A-8F2F-1C4168444883}"/>
    <cellStyle name="Normal 210 3" xfId="1270" xr:uid="{5DEEEA96-1214-4B70-ACC0-5C53FEEA65BC}"/>
    <cellStyle name="Normal 210 3 2" xfId="1271" xr:uid="{6F26FF1B-FEBD-47F8-AB9B-B5AA0866CF39}"/>
    <cellStyle name="Normal 210 4" xfId="1272" xr:uid="{1BAB8633-AB9A-4FCC-BBE0-1717E5D0157E}"/>
    <cellStyle name="Normal 210 5" xfId="1273" xr:uid="{2D313ED5-53DF-4F69-B1E0-B5715973EA44}"/>
    <cellStyle name="Normal 211" xfId="1274" xr:uid="{FD7500F5-D79A-42DD-A53A-51FD5509EA38}"/>
    <cellStyle name="Normal 211 2" xfId="1275" xr:uid="{B1182C7B-702B-4E0C-9166-3A6FA0C1A4AA}"/>
    <cellStyle name="Normal 211 2 2" xfId="1276" xr:uid="{813E0DD7-2F2F-4EA4-AA35-C4C4922EC712}"/>
    <cellStyle name="Normal 211 3" xfId="1277" xr:uid="{5C2BD6AB-61BA-4F7B-94D4-F40D24AA60D8}"/>
    <cellStyle name="Normal 212" xfId="1278" xr:uid="{EA8123F8-E983-4081-BC0C-FC0B4FD37E7D}"/>
    <cellStyle name="Normal 212 2" xfId="1279" xr:uid="{65B541C2-4AEE-4155-AFC0-9744F14B55B1}"/>
    <cellStyle name="Normal 212 2 2" xfId="1280" xr:uid="{F3B9E1AA-3AF8-4D90-8655-33BA81469345}"/>
    <cellStyle name="Normal 212 3" xfId="1281" xr:uid="{AA966D9D-5C3C-4022-96EF-32D08EFAD8B0}"/>
    <cellStyle name="Normal 212 4" xfId="1282" xr:uid="{C9E445C8-637F-48BA-BD08-835250A0D272}"/>
    <cellStyle name="Normal 213" xfId="1283" xr:uid="{3A908D0B-2658-4259-9E8B-3202C2FE0E61}"/>
    <cellStyle name="Normal 213 2" xfId="1284" xr:uid="{488FA857-47E0-40A1-A5D4-5C73AE8F0805}"/>
    <cellStyle name="Normal 213 2 2" xfId="1285" xr:uid="{6618FE16-CCD7-4A7A-A2F3-274F1A8F4EA4}"/>
    <cellStyle name="Normal 213 3" xfId="1286" xr:uid="{D5C6681D-01FE-4199-ADA0-3763D16806E9}"/>
    <cellStyle name="Normal 214" xfId="1287" xr:uid="{D9645091-6340-4D12-AABB-33A50EE402C1}"/>
    <cellStyle name="Normal 214 2" xfId="1288" xr:uid="{EDFA4684-0E3B-48FC-864D-381C5C8182CD}"/>
    <cellStyle name="Normal 214 2 2" xfId="1289" xr:uid="{8B9095B5-EC4A-48FD-9DB1-85E19440C87C}"/>
    <cellStyle name="Normal 214 3" xfId="1290" xr:uid="{F9240EFA-3E17-4867-AA92-6C1AA4841C64}"/>
    <cellStyle name="Normal 214 4" xfId="1291" xr:uid="{080A6A0A-C53B-4F60-AF88-8139B4A57CD6}"/>
    <cellStyle name="Normal 215" xfId="1292" xr:uid="{1AD1177B-7B9F-4C4A-8701-C55CFA3B920C}"/>
    <cellStyle name="Normal 215 2" xfId="1293" xr:uid="{E264628D-B943-4889-A992-1A56E18A87CA}"/>
    <cellStyle name="Normal 215 2 2" xfId="1294" xr:uid="{58BE1241-9E10-488C-AFC4-D6EE7D17B3A4}"/>
    <cellStyle name="Normal 215 3" xfId="1295" xr:uid="{169B10EA-6E29-4967-9BD3-6ECF159D311B}"/>
    <cellStyle name="Normal 216" xfId="1296" xr:uid="{094236A9-E13F-4172-A7E1-015CD3F4721A}"/>
    <cellStyle name="Normal 216 2" xfId="1297" xr:uid="{477AA8B1-4C1E-4AB5-8F7A-09AD2170994A}"/>
    <cellStyle name="Normal 216 2 2" xfId="1298" xr:uid="{1E05FE28-345A-4EFA-99C5-9E7C9C48C63E}"/>
    <cellStyle name="Normal 216 3" xfId="1299" xr:uid="{10FC5A7B-2F4C-4C96-A202-832A5BEAFE6B}"/>
    <cellStyle name="Normal 217" xfId="1300" xr:uid="{252E6735-7353-4A86-8469-41F9EE1938E7}"/>
    <cellStyle name="Normal 217 2" xfId="1301" xr:uid="{D887274A-CF14-4D09-BE55-A8DCA42FC442}"/>
    <cellStyle name="Normal 217 2 2" xfId="1302" xr:uid="{C9EE729A-1904-4653-BBC5-8390601AF9B5}"/>
    <cellStyle name="Normal 217 3" xfId="1303" xr:uid="{751CF2AE-F34C-4D86-BEFD-B73996913BB9}"/>
    <cellStyle name="Normal 217 3 2" xfId="1304" xr:uid="{137511EE-8344-4DFC-B489-2316C582D3F9}"/>
    <cellStyle name="Normal 217 4" xfId="1305" xr:uid="{2878B50F-86D2-431B-A646-E232D1728214}"/>
    <cellStyle name="Normal 217 5" xfId="1306" xr:uid="{ED914263-ED2A-440C-8911-43FC07A6736A}"/>
    <cellStyle name="Normal 218" xfId="1307" xr:uid="{0496001B-3247-4D0B-9A54-09A2106A6F23}"/>
    <cellStyle name="Normal 218 2" xfId="1308" xr:uid="{D8F8B3CA-B350-4F46-82C6-392A8AA35C12}"/>
    <cellStyle name="Normal 218 2 2" xfId="1309" xr:uid="{7EB0C1F0-A245-4788-A4F2-C9D9008F7B1C}"/>
    <cellStyle name="Normal 218 3" xfId="1310" xr:uid="{D2277065-93D7-48CC-AD74-D19E1D1FEC64}"/>
    <cellStyle name="Normal 219" xfId="1311" xr:uid="{768DBB03-0CA0-4DE7-899C-DC74625F8519}"/>
    <cellStyle name="Normal 219 2" xfId="1312" xr:uid="{D81E00A7-A94A-4E4E-8577-4B94AC142F3E}"/>
    <cellStyle name="Normal 219 2 2" xfId="1313" xr:uid="{A641750B-7888-45AC-909D-84ED86B84A63}"/>
    <cellStyle name="Normal 219 3" xfId="1314" xr:uid="{D426B6D7-E4EE-4EDB-9417-B715C62F1DC8}"/>
    <cellStyle name="Normal 219 4" xfId="1315" xr:uid="{AA515DB7-F3A0-4C3E-8F1C-AE580A288C77}"/>
    <cellStyle name="Normal 22" xfId="1316" xr:uid="{A761FFFA-E3DE-4CFE-A3D1-EEEAEEFA0C0A}"/>
    <cellStyle name="Normal 22 2" xfId="1317" xr:uid="{7343B01B-3C8F-456E-A323-1D90E71871FA}"/>
    <cellStyle name="Normal 22 2 2" xfId="1318" xr:uid="{578D1B7D-25C3-4090-B671-6606EC200372}"/>
    <cellStyle name="Normal 22 3" xfId="1319" xr:uid="{DFE68872-062B-426E-B781-4BCF4FE43E66}"/>
    <cellStyle name="Normal 22 3 2" xfId="1320" xr:uid="{2D6B7932-9E57-4FA8-B2CD-5DBF0676E9A6}"/>
    <cellStyle name="Normal 22 4" xfId="1321" xr:uid="{1910F796-FB62-45E5-A406-F69FD5C79383}"/>
    <cellStyle name="Normal 220" xfId="1322" xr:uid="{9A98C376-367C-40DD-8F28-4FF8BA6A65A3}"/>
    <cellStyle name="Normal 220 2" xfId="1323" xr:uid="{1170167E-1D13-4B9E-B65A-27AB8AF2E176}"/>
    <cellStyle name="Normal 220 2 2" xfId="1324" xr:uid="{B1C26610-C72E-497C-9F6B-EEBBED18A398}"/>
    <cellStyle name="Normal 220 3" xfId="1325" xr:uid="{01670AEC-01F5-49EC-9FE4-3420DDFEDDA4}"/>
    <cellStyle name="Normal 220 4" xfId="1326" xr:uid="{60B0C98F-1387-417B-9C6D-C87F5774416C}"/>
    <cellStyle name="Normal 221" xfId="1327" xr:uid="{DD5385F5-B4EE-448B-918F-874A7DF8314C}"/>
    <cellStyle name="Normal 221 2" xfId="1328" xr:uid="{40C28B6B-DCF5-46BF-8884-99A9ACC5A1C9}"/>
    <cellStyle name="Normal 221 2 2" xfId="1329" xr:uid="{1A337591-245B-416C-9F4E-C4805A5E47A8}"/>
    <cellStyle name="Normal 221 3" xfId="1330" xr:uid="{63E94BED-D50D-4813-B52F-8917AFE36AD2}"/>
    <cellStyle name="Normal 222" xfId="1331" xr:uid="{178AC46A-BF72-4BDB-B010-6D47BFD91A18}"/>
    <cellStyle name="Normal 222 2" xfId="1332" xr:uid="{89F85FF0-2D74-4D84-85FE-11E8D434E4C8}"/>
    <cellStyle name="Normal 222 2 2" xfId="1333" xr:uid="{9FB30D19-E314-453F-B0D1-BDDF23FBB049}"/>
    <cellStyle name="Normal 222 3" xfId="1334" xr:uid="{B9DA2B6D-3252-429F-87D9-3FEA26573DC2}"/>
    <cellStyle name="Normal 222 4" xfId="1335" xr:uid="{7B693392-A396-4281-BB89-FA7803EDA1BE}"/>
    <cellStyle name="Normal 223" xfId="1336" xr:uid="{FEEF99B5-9172-41C6-ACA4-08F0CE95E376}"/>
    <cellStyle name="Normal 223 2" xfId="1337" xr:uid="{6BED8924-5BF8-4467-8C27-604B62D25729}"/>
    <cellStyle name="Normal 223 2 2" xfId="1338" xr:uid="{907650F4-4DB9-40D2-8C95-6FFD7C16608E}"/>
    <cellStyle name="Normal 223 3" xfId="1339" xr:uid="{E433DA0B-78CF-499F-B9D4-D93E4532E0F3}"/>
    <cellStyle name="Normal 223 4" xfId="1340" xr:uid="{D25FE739-D6F5-491D-AE87-3D2829068934}"/>
    <cellStyle name="Normal 224" xfId="1341" xr:uid="{BBC38459-7F74-4CE7-90CC-74F36D415DFC}"/>
    <cellStyle name="Normal 224 2" xfId="1342" xr:uid="{F83DA428-61EB-4506-8269-4E3D6E55D2BE}"/>
    <cellStyle name="Normal 224 2 2" xfId="1343" xr:uid="{F25DB764-1D53-4735-A415-E799B4BBA93A}"/>
    <cellStyle name="Normal 224 3" xfId="1344" xr:uid="{39D5D105-26A8-44BB-BCB3-B8F3088ABFF0}"/>
    <cellStyle name="Normal 225" xfId="1345" xr:uid="{22F64C0B-1BBF-43FB-A12D-5C661BFAB8CE}"/>
    <cellStyle name="Normal 225 2" xfId="1346" xr:uid="{BE03A42F-7347-48EE-9141-43214AE19E18}"/>
    <cellStyle name="Normal 225 2 2" xfId="1347" xr:uid="{6E1EFAE1-15FA-43D1-8EAC-89D737FCE8FE}"/>
    <cellStyle name="Normal 225 3" xfId="1348" xr:uid="{94428C7D-91DE-464E-863E-98B6B8FE753C}"/>
    <cellStyle name="Normal 226" xfId="1349" xr:uid="{150B0063-367F-451E-BA39-E13DC6E851DD}"/>
    <cellStyle name="Normal 226 2" xfId="1350" xr:uid="{8B64D478-D257-4124-8192-930983730C06}"/>
    <cellStyle name="Normal 226 2 2" xfId="1351" xr:uid="{B0F6C141-4864-45E0-99C8-0B8A2842AAF5}"/>
    <cellStyle name="Normal 226 3" xfId="1352" xr:uid="{D49E3795-A404-40EF-9249-BE9C648D51E9}"/>
    <cellStyle name="Normal 227" xfId="1353" xr:uid="{46ED880A-B7AB-423E-92B9-4FEAA127ACAD}"/>
    <cellStyle name="Normal 227 2" xfId="1354" xr:uid="{141C69D5-AE6B-4DEF-9B5B-E6B72B8B01D2}"/>
    <cellStyle name="Normal 227 2 2" xfId="1355" xr:uid="{023A4B99-B200-48C9-9B31-8CB24A30F051}"/>
    <cellStyle name="Normal 227 3" xfId="1356" xr:uid="{8E2AF777-B340-4D7E-B3E1-BFF783C797B9}"/>
    <cellStyle name="Normal 228" xfId="1357" xr:uid="{28FDA5DC-AA34-484F-AEE0-A931E166813B}"/>
    <cellStyle name="Normal 228 2" xfId="1358" xr:uid="{8A320355-7260-449F-B14B-822C83545C21}"/>
    <cellStyle name="Normal 228 2 2" xfId="1359" xr:uid="{A38E8900-9C77-47E4-877B-9F87F31EBCC1}"/>
    <cellStyle name="Normal 228 3" xfId="1360" xr:uid="{3C814608-F68D-4309-A93C-C385BDC2228B}"/>
    <cellStyle name="Normal 229" xfId="1361" xr:uid="{67E796EF-11D6-40E5-B0F9-AE3712B19E9C}"/>
    <cellStyle name="Normal 229 2" xfId="1362" xr:uid="{A1835F4C-1618-4319-B432-5D6177562B4E}"/>
    <cellStyle name="Normal 229 2 2" xfId="1363" xr:uid="{B57C226C-25E0-4D10-AF65-370DD7E22FA4}"/>
    <cellStyle name="Normal 229 3" xfId="1364" xr:uid="{F644632E-0343-4C2B-8F08-482B18EFB134}"/>
    <cellStyle name="Normal 23" xfId="1365" xr:uid="{6B8BEA76-22A9-465B-8551-EBCA14E8B174}"/>
    <cellStyle name="Normal 23 2" xfId="1366" xr:uid="{71E108BC-3B71-442C-95A2-29F3333D9C2A}"/>
    <cellStyle name="Normal 23 2 2" xfId="1367" xr:uid="{5BC4D1B1-B45F-4646-8189-8530F4C1987A}"/>
    <cellStyle name="Normal 23 3" xfId="1368" xr:uid="{BFCCE662-8236-4F61-9A9C-D35A219D7AC4}"/>
    <cellStyle name="Normal 23 3 2" xfId="1369" xr:uid="{B7969B06-4CB8-4A90-9B76-BF0F252AF7BC}"/>
    <cellStyle name="Normal 23 4" xfId="1370" xr:uid="{4DDD1538-37DA-4F3E-9F3C-A4DF0BBF736D}"/>
    <cellStyle name="Normal 230" xfId="1371" xr:uid="{E053D79D-06FD-49FE-9D7C-941637239EF3}"/>
    <cellStyle name="Normal 230 2" xfId="1372" xr:uid="{CBF27166-5665-4F3F-811E-F496EB7949E1}"/>
    <cellStyle name="Normal 230 3" xfId="1373" xr:uid="{CE093163-6678-4DCB-807E-3A9533EA6418}"/>
    <cellStyle name="Normal 231" xfId="1374" xr:uid="{2AAAF384-387C-47D3-A930-F10944962CFB}"/>
    <cellStyle name="Normal 231 2" xfId="1375" xr:uid="{72EC4558-760F-4B16-A396-48A75F1DEDE8}"/>
    <cellStyle name="Normal 231 2 2" xfId="1376" xr:uid="{8CFCE172-9A9E-4DEA-8AA7-38958FC50746}"/>
    <cellStyle name="Normal 231 3" xfId="1377" xr:uid="{17045C36-71DD-4AAD-9AC5-73A5CB680455}"/>
    <cellStyle name="Normal 232" xfId="1378" xr:uid="{3A4F1264-C527-45BD-860D-8CF5481EE61E}"/>
    <cellStyle name="Normal 232 2" xfId="1379" xr:uid="{833F1D09-60D5-44E9-A86B-3323B82640E8}"/>
    <cellStyle name="Normal 232 2 2" xfId="1380" xr:uid="{E034EF97-0296-4EC7-AEA8-1255C282C215}"/>
    <cellStyle name="Normal 232 3" xfId="1381" xr:uid="{BCB1F983-F4B3-4750-8974-C001707D72F5}"/>
    <cellStyle name="Normal 233" xfId="1382" xr:uid="{182472EB-AA73-48E9-B77E-F53FA8D30A3B}"/>
    <cellStyle name="Normal 233 2" xfId="1383" xr:uid="{559598A7-1CA0-4279-9F65-BC214C17EEDC}"/>
    <cellStyle name="Normal 233 2 2" xfId="1384" xr:uid="{B6DF26C4-3A56-44F0-B356-ACF9CF28146E}"/>
    <cellStyle name="Normal 233 3" xfId="1385" xr:uid="{57780F65-2079-4892-9879-A0E0D1BC144D}"/>
    <cellStyle name="Normal 234" xfId="1386" xr:uid="{040CBF4A-7E3E-405D-B2A1-45E08DB1AB8F}"/>
    <cellStyle name="Normal 234 2" xfId="1387" xr:uid="{BF7867E4-A6F9-4915-A392-ADC31E42117F}"/>
    <cellStyle name="Normal 234 3" xfId="1388" xr:uid="{30515802-2EE1-4AC0-BC19-DC6EA7CF8B3A}"/>
    <cellStyle name="Normal 235" xfId="1389" xr:uid="{ADD6B608-7939-4817-9505-090E3FCA225C}"/>
    <cellStyle name="Normal 235 2" xfId="1390" xr:uid="{B6EB4AE4-A988-4F18-A042-F9C7B0DA54D6}"/>
    <cellStyle name="Normal 235 2 2" xfId="1391" xr:uid="{A4E5C234-B2B3-4529-BB5B-FC4FC6F5025F}"/>
    <cellStyle name="Normal 235 3" xfId="1392" xr:uid="{D7E702C5-D9EB-41D8-A810-2FBDD384C8F1}"/>
    <cellStyle name="Normal 236" xfId="1393" xr:uid="{71452FBD-6EDD-46B4-AFD2-59C89B1CF7BE}"/>
    <cellStyle name="Normal 236 2" xfId="1394" xr:uid="{CDC3B7F6-FA19-46BA-8B83-C7E5CECDCBCA}"/>
    <cellStyle name="Normal 236 2 2" xfId="1395" xr:uid="{B7EB11E7-C6C8-4494-9D3F-726CF4795D9B}"/>
    <cellStyle name="Normal 236 3" xfId="1396" xr:uid="{E756E520-4A82-48DF-B957-1AEAFD4D7B6A}"/>
    <cellStyle name="Normal 237" xfId="1397" xr:uid="{52BEE470-3BB4-4F46-99E0-230FE3B11D20}"/>
    <cellStyle name="Normal 237 2" xfId="1398" xr:uid="{F47FC76E-E565-42FE-8577-3A29E4DC4F35}"/>
    <cellStyle name="Normal 237 2 2" xfId="1399" xr:uid="{45A3BC2D-22B2-4ABE-AC63-C86923EE0D12}"/>
    <cellStyle name="Normal 237 3" xfId="1400" xr:uid="{E70ED329-F16C-4214-8DE0-E4FBBB42FD02}"/>
    <cellStyle name="Normal 238" xfId="1401" xr:uid="{1D241C91-39BC-46E1-9EA6-6E7772697D7F}"/>
    <cellStyle name="Normal 238 2" xfId="1402" xr:uid="{140DE047-25C9-41F7-AE2C-077A3884205C}"/>
    <cellStyle name="Normal 238 2 2" xfId="1403" xr:uid="{F690C653-37E9-42C4-AC7B-EBB73D9D0340}"/>
    <cellStyle name="Normal 238 3" xfId="1404" xr:uid="{268782A5-3F37-4E32-8EB6-6978DBCA1542}"/>
    <cellStyle name="Normal 239" xfId="1405" xr:uid="{D1DC6363-C7E0-49D6-8B20-4B547681B626}"/>
    <cellStyle name="Normal 239 2" xfId="1406" xr:uid="{5B47B770-9766-4384-B162-15D6DE9FF566}"/>
    <cellStyle name="Normal 239 2 2" xfId="1407" xr:uid="{93FF05FF-0DAA-4A43-9C4F-5BEB8AD544B9}"/>
    <cellStyle name="Normal 239 3" xfId="1408" xr:uid="{99BD72D0-DF0C-4E0C-9E12-D8489B05F1BE}"/>
    <cellStyle name="Normal 24" xfId="1409" xr:uid="{D985A00C-F457-477C-977F-0612B5F40D72}"/>
    <cellStyle name="Normal 24 2" xfId="1410" xr:uid="{AB750A91-28A7-4282-8846-743EECF9BEC1}"/>
    <cellStyle name="Normal 24 2 2" xfId="1411" xr:uid="{6FF8010A-541C-4D1A-8507-2BDEC8C914BD}"/>
    <cellStyle name="Normal 24 2 2 2" xfId="1412" xr:uid="{554142E1-8A2F-4873-BC9F-87DD51AD05D4}"/>
    <cellStyle name="Normal 24 2 3" xfId="1413" xr:uid="{7776E3F7-3CC4-4B5B-BAA9-D3078E29E068}"/>
    <cellStyle name="Normal 24 3" xfId="1414" xr:uid="{1C9932C6-E122-45BF-826C-FA635BE2A296}"/>
    <cellStyle name="Normal 24 3 2" xfId="1415" xr:uid="{6DCFC3A3-2A42-49A6-B4DE-52C4CCA3FFDA}"/>
    <cellStyle name="Normal 24 4" xfId="1416" xr:uid="{722DAA0F-5860-4714-8A8B-48D2641B410B}"/>
    <cellStyle name="Normal 240" xfId="1417" xr:uid="{7579D0E1-16B1-4C2E-B6A6-9061551065DB}"/>
    <cellStyle name="Normal 240 2" xfId="1418" xr:uid="{B8435808-F69E-430B-8894-971D2283D9B2}"/>
    <cellStyle name="Normal 240 2 2" xfId="1419" xr:uid="{9D5D3DEC-E443-4BF7-98C1-FD36DCDBE051}"/>
    <cellStyle name="Normal 240 3" xfId="1420" xr:uid="{EF675F31-0C19-4F75-A5A6-9B736485CF92}"/>
    <cellStyle name="Normal 241" xfId="1421" xr:uid="{7F5EE0F7-3332-47B8-B6E4-2F8C5E1CB6E9}"/>
    <cellStyle name="Normal 241 2" xfId="1422" xr:uid="{AB8F28A3-A947-4E62-8998-F3DE885BBE8E}"/>
    <cellStyle name="Normal 241 2 2" xfId="1423" xr:uid="{19FDD1B5-7D7C-4AE5-867C-556F457F8039}"/>
    <cellStyle name="Normal 241 3" xfId="1424" xr:uid="{B19F2B00-6E88-4548-9BD3-4761C5608DCB}"/>
    <cellStyle name="Normal 242" xfId="1425" xr:uid="{563F6F49-1C02-4058-B195-010F4E63D939}"/>
    <cellStyle name="Normal 242 2" xfId="1426" xr:uid="{3FC1622A-5AD8-4561-B6A7-9290E6BA6D1A}"/>
    <cellStyle name="Normal 242 2 2" xfId="1427" xr:uid="{969001A9-C525-48AD-BC7D-DC1DBC2A72A4}"/>
    <cellStyle name="Normal 242 3" xfId="1428" xr:uid="{3E698141-77B6-43EC-B223-760B7E276C27}"/>
    <cellStyle name="Normal 243" xfId="1429" xr:uid="{C20AC6A1-3674-4D6E-9CAB-04BAE0EF3DD8}"/>
    <cellStyle name="Normal 243 2" xfId="1430" xr:uid="{42BD0828-9E97-4EBC-9F4F-C5A5D9C6BD3D}"/>
    <cellStyle name="Normal 243 2 2" xfId="1431" xr:uid="{2DE95B41-0324-4C76-8EDF-AA97063F2056}"/>
    <cellStyle name="Normal 243 3" xfId="1432" xr:uid="{E3400114-D6EF-4046-8826-5172B2E97731}"/>
    <cellStyle name="Normal 244" xfId="1433" xr:uid="{6A4F239E-B4CD-4131-8769-84C083B2AE9C}"/>
    <cellStyle name="Normal 244 2" xfId="1434" xr:uid="{89E93364-C9A4-43FA-B5E8-84C346264D1E}"/>
    <cellStyle name="Normal 244 2 2" xfId="1435" xr:uid="{4E891A88-D268-4D60-BE46-BDCA33F032E4}"/>
    <cellStyle name="Normal 244 3" xfId="1436" xr:uid="{0F66D31C-FECD-41E2-A176-4412DD15DF82}"/>
    <cellStyle name="Normal 245" xfId="1437" xr:uid="{0F94C587-0D1F-4E05-B8F6-C57E13A7A45D}"/>
    <cellStyle name="Normal 245 2" xfId="1438" xr:uid="{227F39EC-4F52-4C0D-88BB-11CDE20CF3E4}"/>
    <cellStyle name="Normal 245 2 2" xfId="1439" xr:uid="{0C3A0318-34AE-4709-9130-4FFA1C07C50F}"/>
    <cellStyle name="Normal 245 3" xfId="1440" xr:uid="{F88BB8B0-CBD7-41D1-A1A7-E00069921EEB}"/>
    <cellStyle name="Normal 246" xfId="1441" xr:uid="{2393E463-DEEE-43B3-955A-17C64BF5016F}"/>
    <cellStyle name="Normal 246 2" xfId="1442" xr:uid="{947C01F2-97D4-472F-B56A-070B80194E3E}"/>
    <cellStyle name="Normal 246 2 2" xfId="1443" xr:uid="{D867F7C3-DD3A-4FFD-8929-505173EDFAFA}"/>
    <cellStyle name="Normal 246 3" xfId="1444" xr:uid="{FBD6C519-EFED-472B-BAAB-7A6D9ACAD94C}"/>
    <cellStyle name="Normal 247" xfId="1445" xr:uid="{D5BCF336-D634-440E-AED7-96587A5C3AAF}"/>
    <cellStyle name="Normal 247 2" xfId="1446" xr:uid="{77A5C210-654C-4DBC-AE00-93BFD8916BF3}"/>
    <cellStyle name="Normal 247 3" xfId="1447" xr:uid="{E05B45C2-EF77-4AEC-A2FC-EDC4BD166122}"/>
    <cellStyle name="Normal 248" xfId="1448" xr:uid="{4D0CB8C0-DC0A-44B9-991C-590251225FBE}"/>
    <cellStyle name="Normal 248 2" xfId="1449" xr:uid="{AE344AE1-2196-4841-BC40-16638A3D23E3}"/>
    <cellStyle name="Normal 248 2 2" xfId="1450" xr:uid="{FB36C098-17CF-4A4A-9435-897F20EA6B2B}"/>
    <cellStyle name="Normal 248 3" xfId="1451" xr:uid="{AC49DE05-259E-4799-8073-FED8410780CD}"/>
    <cellStyle name="Normal 249" xfId="1452" xr:uid="{A8AC3F51-3690-49F0-B108-68E62C72E321}"/>
    <cellStyle name="Normal 249 2" xfId="1453" xr:uid="{8FAABD75-D716-4703-9136-FF8B8836D57D}"/>
    <cellStyle name="Normal 249 2 2" xfId="1454" xr:uid="{6CED0075-A139-408A-9D7E-B2D2D40C0A25}"/>
    <cellStyle name="Normal 249 3" xfId="1455" xr:uid="{255C9210-C6F3-43CF-B348-2140D0654E31}"/>
    <cellStyle name="Normal 25" xfId="1456" xr:uid="{C1BEAE6A-2EBB-462A-8BF1-3663849140AD}"/>
    <cellStyle name="Normal 25 2" xfId="1457" xr:uid="{99CC7364-F2D1-47C1-9861-9DC243FFFFB9}"/>
    <cellStyle name="Normal 25 2 2" xfId="1458" xr:uid="{B29F2C24-2ECE-46BC-A77D-91F931C5C4B5}"/>
    <cellStyle name="Normal 25 2 2 2" xfId="1459" xr:uid="{C14E38C5-AC0A-4FA5-B586-12ACC8CE377A}"/>
    <cellStyle name="Normal 25 2 3" xfId="1460" xr:uid="{5913D6AD-0AC8-4DA5-972D-C606A3AC3457}"/>
    <cellStyle name="Normal 25 3" xfId="1461" xr:uid="{338597D0-6FF5-46C1-ADFC-0B4269BAD1C0}"/>
    <cellStyle name="Normal 25 3 2" xfId="1462" xr:uid="{4A289469-A256-4B1B-8A53-9ACC104F9E65}"/>
    <cellStyle name="Normal 25 4" xfId="1463" xr:uid="{3AC0E589-BB72-431E-BF8B-75BCA3334FE2}"/>
    <cellStyle name="Normal 250" xfId="1464" xr:uid="{5EDF6429-5046-4974-A864-99DED264EC9F}"/>
    <cellStyle name="Normal 250 2" xfId="1465" xr:uid="{AA4DC60C-A53C-472B-98AA-2EA3D564942E}"/>
    <cellStyle name="Normal 250 2 2" xfId="1466" xr:uid="{A156EB95-C0E0-4760-A6D8-7A48E5EC15FC}"/>
    <cellStyle name="Normal 250 3" xfId="1467" xr:uid="{7D92042B-93B5-4469-B90B-64E3F69CBA10}"/>
    <cellStyle name="Normal 251" xfId="1468" xr:uid="{17707DF3-1468-42AE-94E7-31E2478AD036}"/>
    <cellStyle name="Normal 251 2" xfId="1469" xr:uid="{DDD6DBA2-8960-4A7D-9817-887C716E482E}"/>
    <cellStyle name="Normal 251 2 2" xfId="1470" xr:uid="{7D16D8AB-32E1-4DB3-8F6C-FAC0C4FB4FF7}"/>
    <cellStyle name="Normal 251 3" xfId="1471" xr:uid="{70FC51FF-A3B1-4EAB-82DD-7A28FCA802C3}"/>
    <cellStyle name="Normal 251 4" xfId="1472" xr:uid="{5ECE7501-D9F5-4B2E-ACC3-37C271D9B14A}"/>
    <cellStyle name="Normal 252" xfId="1473" xr:uid="{53480678-B32C-4D58-9B5F-3BCD6AE86382}"/>
    <cellStyle name="Normal 252 2" xfId="1474" xr:uid="{A63F422E-6762-4BC9-BE48-6D38AC50E484}"/>
    <cellStyle name="Normal 252 2 2" xfId="1475" xr:uid="{7DE7A4B9-137C-4827-90F8-13C97525134B}"/>
    <cellStyle name="Normal 252 3" xfId="1476" xr:uid="{9B5206BB-5541-4F52-8C63-FB619F387846}"/>
    <cellStyle name="Normal 253" xfId="1477" xr:uid="{9C3930E1-6F6C-46B4-AD61-0AB847966CA5}"/>
    <cellStyle name="Normal 253 2" xfId="1478" xr:uid="{ED584217-B648-491C-A710-369651A7062C}"/>
    <cellStyle name="Normal 253 2 2" xfId="1479" xr:uid="{9DFA209A-E371-4166-9167-6EE7A728CF9B}"/>
    <cellStyle name="Normal 253 3" xfId="1480" xr:uid="{9572C1B7-A66C-4059-A732-51C2D93985E5}"/>
    <cellStyle name="Normal 254" xfId="1481" xr:uid="{431A6653-F474-4A70-80A4-CB7CE69EE437}"/>
    <cellStyle name="Normal 254 2" xfId="1482" xr:uid="{01302E25-DAAC-4839-B5A0-B0663A80BE66}"/>
    <cellStyle name="Normal 254 3" xfId="1483" xr:uid="{2CDAEAF4-805F-4780-BD2D-64DA9EEE3B63}"/>
    <cellStyle name="Normal 255" xfId="1484" xr:uid="{F64D1E69-A794-4D88-80A9-4A2F693743C7}"/>
    <cellStyle name="Normal 255 2" xfId="1485" xr:uid="{19B03E0A-3F37-45CC-AAC4-F11EBB835133}"/>
    <cellStyle name="Normal 255 2 2" xfId="1486" xr:uid="{C088150B-4BBB-458D-95DE-13EB0DA9FFE4}"/>
    <cellStyle name="Normal 255 3" xfId="1487" xr:uid="{759782D6-4EF2-48B7-A1AE-4A485E90BF9D}"/>
    <cellStyle name="Normal 256" xfId="1488" xr:uid="{DFB5399A-03B1-4612-A608-D52555681461}"/>
    <cellStyle name="Normal 256 2" xfId="1489" xr:uid="{345464E0-5680-4D9E-8088-507B77BA6045}"/>
    <cellStyle name="Normal 256 2 2" xfId="1490" xr:uid="{BDF5CF73-F523-47EE-B9F0-6917B9FEFADE}"/>
    <cellStyle name="Normal 256 3" xfId="1491" xr:uid="{6EE3B65B-4988-49FC-BE78-5EAB92289CE3}"/>
    <cellStyle name="Normal 257" xfId="1492" xr:uid="{339CAB32-AA94-4DE9-A2CB-21AD61AF4E9C}"/>
    <cellStyle name="Normal 257 2" xfId="1493" xr:uid="{DAE746AC-3F1E-49D1-80D5-AE3F302A0728}"/>
    <cellStyle name="Normal 257 2 2" xfId="1494" xr:uid="{2DC7AE98-740B-42D7-89E1-359FBC7CBD4B}"/>
    <cellStyle name="Normal 257 3" xfId="1495" xr:uid="{F4D95B5C-F585-48E2-BD39-6FB8AA40BA6E}"/>
    <cellStyle name="Normal 258" xfId="1496" xr:uid="{F1C26B63-64EB-4B56-A0FB-C72B68F7E8A2}"/>
    <cellStyle name="Normal 258 2" xfId="1497" xr:uid="{0D595819-11AE-430A-8680-8453D9C59F49}"/>
    <cellStyle name="Normal 258 2 2" xfId="1498" xr:uid="{A6F04B3D-B128-4328-8C9A-F7C44D8DD9F2}"/>
    <cellStyle name="Normal 258 3" xfId="1499" xr:uid="{EFB841FE-BC5B-4BC7-B060-42FA6F5B84A1}"/>
    <cellStyle name="Normal 259" xfId="1500" xr:uid="{1806F619-4BCC-4DB2-9C76-26A7E8A5E443}"/>
    <cellStyle name="Normal 259 2" xfId="1501" xr:uid="{CFEA525E-62E7-469C-87B3-1937F3B069A7}"/>
    <cellStyle name="Normal 259 2 2" xfId="1502" xr:uid="{8F3496C3-EEB2-40AC-92BD-502F8C31456E}"/>
    <cellStyle name="Normal 259 3" xfId="1503" xr:uid="{633FC000-AE87-400B-B482-25019055D457}"/>
    <cellStyle name="Normal 26" xfId="1504" xr:uid="{7A593EC0-2163-46BB-A393-12D176B24C0F}"/>
    <cellStyle name="Normal 26 2" xfId="1505" xr:uid="{1FFA0A56-EC82-4F29-AC39-219358BBEBFC}"/>
    <cellStyle name="Normal 26 2 2" xfId="1506" xr:uid="{A6D5C256-7605-4441-BED1-83B8C168B45D}"/>
    <cellStyle name="Normal 26 2 2 2" xfId="1507" xr:uid="{95FA6276-2131-48DA-B696-FE48E64A0533}"/>
    <cellStyle name="Normal 26 2 3" xfId="1508" xr:uid="{1F831EC5-77F2-4F10-B7BF-64F393AD0112}"/>
    <cellStyle name="Normal 26 3" xfId="1509" xr:uid="{F9DC6613-A245-4378-A937-350AC818497C}"/>
    <cellStyle name="Normal 26 3 2" xfId="1510" xr:uid="{1125F4BE-C2EF-4AF5-AA1B-CDB2C0ECCD32}"/>
    <cellStyle name="Normal 26 4" xfId="1511" xr:uid="{E3C1D586-D47E-42D6-ABAC-D5AC3C98DAAF}"/>
    <cellStyle name="Normal 260" xfId="1512" xr:uid="{478CF14C-8619-467A-AE0E-CF19C822FC9F}"/>
    <cellStyle name="Normal 260 2" xfId="1513" xr:uid="{E177A520-106B-4FE5-9C7B-8A46ACDB46F7}"/>
    <cellStyle name="Normal 260 2 2" xfId="1514" xr:uid="{82CCC226-4C70-41C6-B415-EA94A226F7B6}"/>
    <cellStyle name="Normal 260 3" xfId="1515" xr:uid="{B8196D66-F4AB-4F4E-8706-5373BDFDF37F}"/>
    <cellStyle name="Normal 261" xfId="1516" xr:uid="{4B15B880-FDA7-442D-9E6B-80ADF13F1883}"/>
    <cellStyle name="Normal 261 2" xfId="1517" xr:uid="{739EDB06-AFC6-48E2-9F99-060BC9088D1D}"/>
    <cellStyle name="Normal 261 3" xfId="1518" xr:uid="{24ACE0A0-EF43-45B9-8632-44A31FFB4FB6}"/>
    <cellStyle name="Normal 262" xfId="1519" xr:uid="{C62AB0FD-2BB2-45D5-A412-E07B78DF5704}"/>
    <cellStyle name="Normal 262 2" xfId="1520" xr:uid="{71EB63FC-C7C7-4AF7-B2C2-F7D998D07392}"/>
    <cellStyle name="Normal 262 2 2" xfId="1521" xr:uid="{66F4E8B1-3C9E-472B-B4FA-D811B80B808C}"/>
    <cellStyle name="Normal 262 3" xfId="1522" xr:uid="{AF1CECD5-56D5-4103-85F4-7AA264D8BE86}"/>
    <cellStyle name="Normal 263" xfId="1523" xr:uid="{22BBB7BF-653D-4E60-905B-DB713D6D82BE}"/>
    <cellStyle name="Normal 263 2" xfId="1524" xr:uid="{3E210FD3-8CDC-499A-935D-9BE139B757B6}"/>
    <cellStyle name="Normal 263 2 2" xfId="1525" xr:uid="{0555D20F-12E6-455E-806F-FA6D4ECD85F7}"/>
    <cellStyle name="Normal 263 3" xfId="1526" xr:uid="{65B63B56-7026-4726-9E5E-F6986E550D52}"/>
    <cellStyle name="Normal 264" xfId="1527" xr:uid="{CC253A06-0557-4764-85A2-2434DCB67467}"/>
    <cellStyle name="Normal 264 2" xfId="1528" xr:uid="{D927895A-0F8D-4DA5-8449-E53277EAFDEA}"/>
    <cellStyle name="Normal 264 2 2" xfId="1529" xr:uid="{388647E8-CB5B-40D5-A89C-C7D54981A294}"/>
    <cellStyle name="Normal 264 3" xfId="1530" xr:uid="{98AA3DB4-4588-4D8E-ADEB-21FC72AA5479}"/>
    <cellStyle name="Normal 265" xfId="1531" xr:uid="{9C9E24BA-3B38-4AD1-B0DF-330537E4B431}"/>
    <cellStyle name="Normal 265 2" xfId="1532" xr:uid="{A741A1A4-9473-4498-BFB4-EB210F3CCD02}"/>
    <cellStyle name="Normal 265 3" xfId="1533" xr:uid="{CB11D5AA-F52D-4AD4-87EF-B66416ADD6CB}"/>
    <cellStyle name="Normal 266" xfId="1534" xr:uid="{E71D80CE-D5C2-4780-850B-CC3861E0E6E2}"/>
    <cellStyle name="Normal 266 2" xfId="1535" xr:uid="{C3EE3D63-8C19-4443-B1CA-49B0F074A6C0}"/>
    <cellStyle name="Normal 266 2 2" xfId="1536" xr:uid="{230983DD-5B5B-46D8-B172-B1475377FC41}"/>
    <cellStyle name="Normal 266 3" xfId="1537" xr:uid="{1C3DF382-6E78-4F1C-B067-1F680953BBFB}"/>
    <cellStyle name="Normal 267" xfId="1538" xr:uid="{7CDB6B14-9B76-45E1-8DDC-7F220B27C927}"/>
    <cellStyle name="Normal 267 2" xfId="1539" xr:uid="{B994071E-995F-4983-B283-826640D8519C}"/>
    <cellStyle name="Normal 267 2 2" xfId="1540" xr:uid="{BA96865A-2568-4329-873A-0E48BC7D16D6}"/>
    <cellStyle name="Normal 267 3" xfId="1541" xr:uid="{4E1C37AA-FD1E-46A0-ACD6-72D576054912}"/>
    <cellStyle name="Normal 268" xfId="1542" xr:uid="{37453C1C-951B-4AB9-BE65-7D7163958CBD}"/>
    <cellStyle name="Normal 268 2" xfId="1543" xr:uid="{A1CFDFB5-9964-414E-B1B6-31CFFACE465B}"/>
    <cellStyle name="Normal 268 2 2" xfId="1544" xr:uid="{D2596390-DFDD-4966-AF4D-E5487559DFD1}"/>
    <cellStyle name="Normal 268 3" xfId="1545" xr:uid="{77A7048C-5142-4D80-987D-D81DBB5E590B}"/>
    <cellStyle name="Normal 269" xfId="1546" xr:uid="{11114932-FF02-408D-ABFF-3C96FAFBEC22}"/>
    <cellStyle name="Normal 269 2" xfId="1547" xr:uid="{84F03914-143D-4BEA-8E3B-5015F2A5D693}"/>
    <cellStyle name="Normal 269 2 2" xfId="1548" xr:uid="{CA97550C-AD40-4CFA-AC24-6C0116AAD228}"/>
    <cellStyle name="Normal 269 3" xfId="1549" xr:uid="{7F39BEB3-45D4-4C95-8C8E-4FA99EDE3648}"/>
    <cellStyle name="Normal 27" xfId="1550" xr:uid="{395CD669-80E4-4B86-9BFD-FB2F76C30111}"/>
    <cellStyle name="Normal 27 2" xfId="1551" xr:uid="{1A38963B-66A7-461D-889E-6E60476F4EAB}"/>
    <cellStyle name="Normal 27 2 2" xfId="1552" xr:uid="{CBF67A31-9924-42F8-BDF4-3B7925651EBF}"/>
    <cellStyle name="Normal 27 2 2 2" xfId="1553" xr:uid="{9858D21C-178B-443A-A781-D116F6A1698D}"/>
    <cellStyle name="Normal 27 2 3" xfId="1554" xr:uid="{446F0BC1-5877-477F-9951-4AC00371F080}"/>
    <cellStyle name="Normal 27 3" xfId="1555" xr:uid="{D7A7176D-6E3E-42FA-B84C-C86B96A10E64}"/>
    <cellStyle name="Normal 27 3 2" xfId="1556" xr:uid="{13DBBC00-0E6E-4B69-A850-9CB9BC470A07}"/>
    <cellStyle name="Normal 27 4" xfId="1557" xr:uid="{D10DE9A7-D381-41A0-9CFE-B7E121F29F91}"/>
    <cellStyle name="Normal 270" xfId="1558" xr:uid="{E4B5D40E-08DE-43A2-8272-7883E87299A9}"/>
    <cellStyle name="Normal 270 2" xfId="1559" xr:uid="{E0F08863-F224-498C-B238-2282291D1112}"/>
    <cellStyle name="Normal 270 2 2" xfId="1560" xr:uid="{C7596A88-2F13-4539-B7B3-4758CE9209BF}"/>
    <cellStyle name="Normal 270 3" xfId="1561" xr:uid="{ADFFA1C5-C9BE-4CDA-BD1F-6AFDBB86D9A3}"/>
    <cellStyle name="Normal 271" xfId="1562" xr:uid="{283B7C16-EC4C-4E0D-BFF5-DA836542F92F}"/>
    <cellStyle name="Normal 271 2" xfId="1563" xr:uid="{A4120B52-FF98-4191-B744-E33499F6B4D0}"/>
    <cellStyle name="Normal 271 2 2" xfId="1564" xr:uid="{50AA63E7-595C-437C-919B-FB3565C01446}"/>
    <cellStyle name="Normal 271 3" xfId="1565" xr:uid="{56ACFB07-0185-4F03-9160-859C875FBF4F}"/>
    <cellStyle name="Normal 272" xfId="1566" xr:uid="{F9A6DB13-FF95-4851-9FBE-0053568BDF30}"/>
    <cellStyle name="Normal 272 2" xfId="1567" xr:uid="{D3FC4250-7D93-4692-9EC0-DC2EC4770E08}"/>
    <cellStyle name="Normal 272 2 2" xfId="1568" xr:uid="{0D4508E9-8AC6-4DA2-923B-2967E85CC976}"/>
    <cellStyle name="Normal 272 3" xfId="1569" xr:uid="{8C0D69BF-FF91-45C2-87B3-9FC75AA36B91}"/>
    <cellStyle name="Normal 273" xfId="1570" xr:uid="{84A9427C-0991-489B-A841-EFB3F22B1868}"/>
    <cellStyle name="Normal 273 2" xfId="1571" xr:uid="{DEF4A030-E03C-4F46-9CAA-5118F15003AC}"/>
    <cellStyle name="Normal 273 2 2" xfId="1572" xr:uid="{F876E917-D01B-4909-BE63-D2073E373D49}"/>
    <cellStyle name="Normal 273 3" xfId="1573" xr:uid="{83454EE7-5315-47F0-B7E8-748107E76FF8}"/>
    <cellStyle name="Normal 274" xfId="1574" xr:uid="{67FDBE26-0BFB-4376-9AB9-0BA4B40B1B1E}"/>
    <cellStyle name="Normal 274 2" xfId="1575" xr:uid="{07C0A755-616C-47D5-8659-A3A249027CDE}"/>
    <cellStyle name="Normal 274 2 2" xfId="1576" xr:uid="{09F7499F-B851-4BDC-B3B8-557CFD2C8DEF}"/>
    <cellStyle name="Normal 274 3" xfId="1577" xr:uid="{88D7AA9C-9726-46DA-A682-91CF846B4572}"/>
    <cellStyle name="Normal 275" xfId="1578" xr:uid="{4FE2D8B5-40EC-4FDF-BA4B-844D81C0D758}"/>
    <cellStyle name="Normal 275 11" xfId="1579" xr:uid="{B1F5813A-BC41-4500-8B56-665EEFC26EAB}"/>
    <cellStyle name="Normal 275 2" xfId="1580" xr:uid="{F9C643B7-472D-4634-B747-C84666DC6D1A}"/>
    <cellStyle name="Normal 275 2 2" xfId="1581" xr:uid="{935C0D6D-1F66-470A-8DF3-4959BC456C1C}"/>
    <cellStyle name="Normal 275 3" xfId="1582" xr:uid="{8F4B7507-527E-45D2-94C4-76A493BAF715}"/>
    <cellStyle name="Normal 276" xfId="1583" xr:uid="{46CFB9A4-96E1-45D6-BBCE-7A54D278EC2F}"/>
    <cellStyle name="Normal 276 2" xfId="1584" xr:uid="{BA30AD8E-F612-4C6C-B14F-7A98ECD1B359}"/>
    <cellStyle name="Normal 276 2 2" xfId="1585" xr:uid="{0F840E1A-93E4-4ACD-A4F7-6CDBEB5BD344}"/>
    <cellStyle name="Normal 276 3" xfId="1586" xr:uid="{50113696-F55D-4694-9E0D-15DD775166C3}"/>
    <cellStyle name="Normal 277" xfId="1587" xr:uid="{2043E853-B855-4EF6-82DE-A8E2D82C2EBF}"/>
    <cellStyle name="Normal 277 2" xfId="1588" xr:uid="{31A90F13-E382-459B-8635-7E30FE1AF61D}"/>
    <cellStyle name="Normal 277 2 2" xfId="1589" xr:uid="{343CB277-8E5B-4778-A072-6A0CE6E43C9D}"/>
    <cellStyle name="Normal 277 3" xfId="1590" xr:uid="{2C9B4D04-9B02-4746-9194-3413CD35EAF6}"/>
    <cellStyle name="Normal 278" xfId="1591" xr:uid="{FF346FBA-9016-4A0B-A0D5-FA892ACF7A9D}"/>
    <cellStyle name="Normal 278 2" xfId="1592" xr:uid="{489CA6D3-05EE-421D-B5D0-C6B8FD476962}"/>
    <cellStyle name="Normal 278 2 2" xfId="1593" xr:uid="{1E46FE17-29A9-4882-B157-5A6DCF39D85D}"/>
    <cellStyle name="Normal 278 3" xfId="1594" xr:uid="{7BC2E509-77F2-4381-8D99-E504B8E1912C}"/>
    <cellStyle name="Normal 279" xfId="1595" xr:uid="{B2036059-85D4-48B5-8DBD-4E5BB1EF197B}"/>
    <cellStyle name="Normal 279 2" xfId="1596" xr:uid="{CCC0C40F-D238-457D-961B-B7F029C9E28C}"/>
    <cellStyle name="Normal 279 2 2" xfId="1597" xr:uid="{5A6FF932-4D40-4769-94C8-212605E4B1B0}"/>
    <cellStyle name="Normal 279 3" xfId="1598" xr:uid="{79B63ED0-3BB0-46DB-B853-96253BAA33B1}"/>
    <cellStyle name="Normal 28" xfId="1599" xr:uid="{00028B70-1FCD-40F0-BA6E-C94DCD7E72E3}"/>
    <cellStyle name="Normal 28 2" xfId="1600" xr:uid="{537654C4-CE66-45B6-B770-1C9E7E82D616}"/>
    <cellStyle name="Normal 28 2 2" xfId="1601" xr:uid="{2A2731AB-FF9A-4FF2-8B01-140EFABC4E4F}"/>
    <cellStyle name="Normal 28 2 2 2" xfId="1602" xr:uid="{62B112BF-C859-48D4-82AF-24DA4F83BE20}"/>
    <cellStyle name="Normal 28 2 3" xfId="1603" xr:uid="{4989BF55-0A18-4F65-A366-2EAE3490D5AE}"/>
    <cellStyle name="Normal 28 3" xfId="1604" xr:uid="{7AE5C4F2-DF53-48C0-8BCE-9D6CB6BB235D}"/>
    <cellStyle name="Normal 28 3 2" xfId="1605" xr:uid="{FCA8633B-5DFB-4EFF-89C0-ACC4EB836867}"/>
    <cellStyle name="Normal 28 4" xfId="1606" xr:uid="{EADB6DAC-0313-4503-A011-BF8ACF106266}"/>
    <cellStyle name="Normal 280" xfId="1607" xr:uid="{FB6B6614-C78C-4292-8BA8-343C502CEAB9}"/>
    <cellStyle name="Normal 280 2" xfId="1608" xr:uid="{5D450DF1-77AB-4508-AAF5-4D501A5B055D}"/>
    <cellStyle name="Normal 280 2 2" xfId="1609" xr:uid="{3EFF04D9-2408-4C29-99E5-3F63AE700FF6}"/>
    <cellStyle name="Normal 280 3" xfId="1610" xr:uid="{A8640B41-DB9F-4C55-8F62-9DED47F41557}"/>
    <cellStyle name="Normal 281" xfId="1611" xr:uid="{99DF519B-61B8-4BB5-BE08-FB8F7CB85C9E}"/>
    <cellStyle name="Normal 281 2" xfId="1612" xr:uid="{43F4A99B-6D9B-427B-9F45-B313AA69A1A5}"/>
    <cellStyle name="Normal 281 2 2" xfId="1613" xr:uid="{DD6DA63D-A82B-4092-BD19-EAE064B74A4D}"/>
    <cellStyle name="Normal 281 3" xfId="1614" xr:uid="{160E901F-C18A-4FB5-B7D1-B433A4B1026B}"/>
    <cellStyle name="Normal 282" xfId="1615" xr:uid="{13F4F23B-DF0E-4348-865B-340FCE19412A}"/>
    <cellStyle name="Normal 282 2" xfId="1616" xr:uid="{F350D90F-5B66-4F32-A13C-88B82F92EBC9}"/>
    <cellStyle name="Normal 282 2 2" xfId="1617" xr:uid="{675EAD7D-7BFC-4AF1-B0F2-784A4755CB61}"/>
    <cellStyle name="Normal 282 3" xfId="1618" xr:uid="{DBCAF1F0-1815-43E4-82A7-7F34D255AAEE}"/>
    <cellStyle name="Normal 283" xfId="1619" xr:uid="{69B3126A-61CC-49C9-9A9C-B65F1795B982}"/>
    <cellStyle name="Normal 283 2" xfId="1620" xr:uid="{583CE12F-D8CB-4926-8625-3A042E46071E}"/>
    <cellStyle name="Normal 283 2 2" xfId="1621" xr:uid="{7201D582-0915-4908-A350-CC6019DA35E4}"/>
    <cellStyle name="Normal 283 3" xfId="1622" xr:uid="{B454C775-4C73-49CC-8B83-80874C4364EE}"/>
    <cellStyle name="Normal 284" xfId="1623" xr:uid="{0BA2F791-C2E3-4425-8D77-124A42A234BD}"/>
    <cellStyle name="Normal 284 2" xfId="1624" xr:uid="{C488F86F-EBBE-4504-898B-B5ED0056A30A}"/>
    <cellStyle name="Normal 284 2 2" xfId="1625" xr:uid="{7EB9A717-44ED-499F-8B29-F463C78A3F5C}"/>
    <cellStyle name="Normal 284 3" xfId="1626" xr:uid="{297F1648-15D7-4052-B45A-85B36F250F45}"/>
    <cellStyle name="Normal 285" xfId="1627" xr:uid="{65A6C7EC-848F-49DF-881A-DA9EF5A19C05}"/>
    <cellStyle name="Normal 285 2" xfId="1628" xr:uid="{92E06B0E-0F7E-4513-B86F-94748DF59233}"/>
    <cellStyle name="Normal 285 2 2" xfId="1629" xr:uid="{B51B0CF5-35F3-4591-8BA6-C4670A424D10}"/>
    <cellStyle name="Normal 285 3" xfId="1630" xr:uid="{E9387EA9-F64F-4621-BD47-65D35970A1C3}"/>
    <cellStyle name="Normal 285 3 2" xfId="1631" xr:uid="{EF93C1BB-62E5-4661-B5C4-4659EC6B76A7}"/>
    <cellStyle name="Normal 285 4" xfId="1632" xr:uid="{80B4AB22-5136-46D6-A584-20B111054868}"/>
    <cellStyle name="Normal 286" xfId="1633" xr:uid="{A91E2EF7-951E-4F1F-A437-440BDAF41606}"/>
    <cellStyle name="Normal 286 2" xfId="1634" xr:uid="{24B38BFB-168D-4D8A-8D8F-DC129ECDA977}"/>
    <cellStyle name="Normal 286 2 2" xfId="1635" xr:uid="{69F7ABF5-0AB9-4B7F-93C4-2AFC448DC62F}"/>
    <cellStyle name="Normal 286 3" xfId="1636" xr:uid="{E7DBD347-14CB-411E-970D-4E493861B6E5}"/>
    <cellStyle name="Normal 287" xfId="1637" xr:uid="{DF77592A-F563-43DB-A8D4-7BF17F5A4446}"/>
    <cellStyle name="Normal 287 2" xfId="1638" xr:uid="{133B3974-98AF-4855-8DD9-AFCC2F23FF29}"/>
    <cellStyle name="Normal 287 2 2" xfId="1639" xr:uid="{E2307F31-1043-47AD-B8C8-7AE32AF3CFEB}"/>
    <cellStyle name="Normal 287 3" xfId="1640" xr:uid="{D6542D1B-C9BC-4DD9-946D-516674ED2BDA}"/>
    <cellStyle name="Normal 288" xfId="1641" xr:uid="{F2EE5AD7-BF40-4EA5-BE02-A2DB2A96E2D4}"/>
    <cellStyle name="Normal 288 2" xfId="1642" xr:uid="{2694F8B9-4D39-4179-884E-14A97DA22F01}"/>
    <cellStyle name="Normal 288 2 2" xfId="1643" xr:uid="{93CA2E7F-75EE-40CB-8313-D5D49C9EA77E}"/>
    <cellStyle name="Normal 288 3" xfId="1644" xr:uid="{D29ADFA3-526C-4483-BB46-CF9462D92211}"/>
    <cellStyle name="Normal 289" xfId="1645" xr:uid="{0B689C97-B612-4059-9C58-59C036CB2489}"/>
    <cellStyle name="Normal 289 2" xfId="1646" xr:uid="{94B0AFE4-DC13-4A60-9D55-7A14283A016C}"/>
    <cellStyle name="Normal 289 2 2" xfId="1647" xr:uid="{0A917310-B5AF-4F7C-BBDE-DC1ECD1AA18C}"/>
    <cellStyle name="Normal 289 3" xfId="1648" xr:uid="{72A1E057-3F89-4F3D-AB3B-5C8AEB650098}"/>
    <cellStyle name="Normal 29" xfId="1649" xr:uid="{125E4245-2C5B-441D-8EA0-217B449F0C10}"/>
    <cellStyle name="Normal 29 2" xfId="1650" xr:uid="{2DA5674F-8988-46BB-A947-E9773FB0E763}"/>
    <cellStyle name="Normal 29 2 2" xfId="1651" xr:uid="{E7AD33E7-2562-48AA-9A40-F2971F1C2EF4}"/>
    <cellStyle name="Normal 29 3" xfId="1652" xr:uid="{5B6542D9-A8B4-4F8D-8A79-75CF6D09309C}"/>
    <cellStyle name="Normal 29 3 2" xfId="1653" xr:uid="{7C32B9A3-BBDF-4C00-A30F-0BEB25DACC05}"/>
    <cellStyle name="Normal 29 4" xfId="1654" xr:uid="{081936EA-F66F-4907-910F-EC9AD6C40671}"/>
    <cellStyle name="Normal 290" xfId="1655" xr:uid="{88558F9C-FEFD-47FB-AEDA-A5F6C4538CC1}"/>
    <cellStyle name="Normal 290 2" xfId="1656" xr:uid="{F291E4E0-5A60-4B1F-81EF-5927058166FB}"/>
    <cellStyle name="Normal 290 2 2" xfId="1657" xr:uid="{FFF8EFCB-64AF-48CD-8C0F-9DA9EC16507F}"/>
    <cellStyle name="Normal 290 3" xfId="1658" xr:uid="{F8D94061-D28F-473C-873D-67FD8CEFF64A}"/>
    <cellStyle name="Normal 290 4" xfId="1659" xr:uid="{1905F08C-FA6A-4144-AE33-24DA34BB3835}"/>
    <cellStyle name="Normal 291" xfId="1660" xr:uid="{C0BE205B-F858-4EFF-8D1E-A1D3BB3F381E}"/>
    <cellStyle name="Normal 291 2" xfId="1661" xr:uid="{FB2F11AF-ABE5-4F8A-8992-0F36002489B8}"/>
    <cellStyle name="Normal 291 2 2" xfId="1662" xr:uid="{B9492C0D-B9AD-4140-A069-0E008570F1F9}"/>
    <cellStyle name="Normal 291 3" xfId="1663" xr:uid="{3E79D3BE-2655-45DE-AEFB-82D4C9628179}"/>
    <cellStyle name="Normal 291 4" xfId="1664" xr:uid="{360B425E-3B0E-4D4A-8362-000C16B3B2C1}"/>
    <cellStyle name="Normal 292" xfId="1665" xr:uid="{04A250C7-62D8-4C76-851D-3FA0EE8F2888}"/>
    <cellStyle name="Normal 292 2" xfId="1666" xr:uid="{EECEA208-3E76-41D6-880D-EEC50E27A90C}"/>
    <cellStyle name="Normal 292 3" xfId="1667" xr:uid="{A3EA0EDD-7BB8-4E2A-9B66-8C5EC8B56E29}"/>
    <cellStyle name="Normal 293" xfId="1668" xr:uid="{661A418C-CAF1-4DEB-91B0-8E85BD536B85}"/>
    <cellStyle name="Normal 293 2" xfId="1669" xr:uid="{28CEA107-27FA-4F87-9248-9CA706201FD7}"/>
    <cellStyle name="Normal 293 2 2" xfId="1670" xr:uid="{53402146-1E06-4CB2-96A7-881421654C4E}"/>
    <cellStyle name="Normal 293 3" xfId="1671" xr:uid="{76BCF75D-BF3A-4018-9375-1E71339DABAE}"/>
    <cellStyle name="Normal 294" xfId="1672" xr:uid="{2E3A7290-9DFC-4BAD-93A9-7AB07A0BC4FA}"/>
    <cellStyle name="Normal 294 2" xfId="1673" xr:uid="{D5B2EABB-04C4-419D-AFB0-9E7682F9F920}"/>
    <cellStyle name="Normal 294 2 2" xfId="1674" xr:uid="{75202741-0DED-4A98-9D7E-81BE5A4BD562}"/>
    <cellStyle name="Normal 294 3" xfId="1675" xr:uid="{70381D04-8BBF-4C3F-9EE5-7B1964C089FB}"/>
    <cellStyle name="Normal 295" xfId="1676" xr:uid="{3C200814-9CCE-4432-A1B6-F50D003F2A86}"/>
    <cellStyle name="Normal 295 2" xfId="1677" xr:uid="{F93EBEAA-BAC9-4301-95F7-CF88ABD9E636}"/>
    <cellStyle name="Normal 295 2 2" xfId="1678" xr:uid="{78E45968-3203-4B12-A537-D18057C5B07B}"/>
    <cellStyle name="Normal 295 3" xfId="1679" xr:uid="{5B6D3A4E-AB79-4C15-83FA-EF9D890E81B1}"/>
    <cellStyle name="Normal 296" xfId="1680" xr:uid="{7C8A2C3B-A36E-4524-B127-E3D43EEEBFFC}"/>
    <cellStyle name="Normal 296 2" xfId="1681" xr:uid="{C31753DA-2BD6-4609-89A0-FE1ED523B108}"/>
    <cellStyle name="Normal 296 3" xfId="1682" xr:uid="{4F619547-D7C6-473A-8796-DF5FC3FDD5CF}"/>
    <cellStyle name="Normal 297" xfId="1683" xr:uid="{EF589AA1-3ABC-494B-9C29-7CF7924EE308}"/>
    <cellStyle name="Normal 297 2" xfId="1684" xr:uid="{93AC291C-E190-4F38-A50D-FC2009C1BFF4}"/>
    <cellStyle name="Normal 297 3" xfId="1685" xr:uid="{A867137E-A47E-44B0-80B7-1644CCD25C80}"/>
    <cellStyle name="Normal 298" xfId="1686" xr:uid="{AAEC88C8-D2C8-4ED6-9B00-325BD2A1CFA1}"/>
    <cellStyle name="Normal 298 2" xfId="1687" xr:uid="{19FD084A-C4BF-446C-BB96-861799B8BF47}"/>
    <cellStyle name="Normal 298 2 2" xfId="1688" xr:uid="{3CEA5311-BDA5-4578-8365-74BBB2A9F00D}"/>
    <cellStyle name="Normal 298 3" xfId="1689" xr:uid="{87A1DD59-2839-476D-9489-FBB691FC068F}"/>
    <cellStyle name="Normal 299" xfId="1690" xr:uid="{2FB52535-8B7D-4035-89BA-BE93453717DD}"/>
    <cellStyle name="Normal 299 2" xfId="1691" xr:uid="{C80696B0-874A-457D-8F2C-E8B1B8C44422}"/>
    <cellStyle name="Normal 299 2 2" xfId="1692" xr:uid="{11B58696-B295-4D45-890F-FD9B0EE9EC58}"/>
    <cellStyle name="Normal 299 3" xfId="1693" xr:uid="{B3764CC5-6048-4FFB-BFE0-8AD2D48E818D}"/>
    <cellStyle name="Normal 3" xfId="5" xr:uid="{00000000-0005-0000-0000-000005000000}"/>
    <cellStyle name="Normal 3 2" xfId="1695" xr:uid="{AAE85322-F948-428A-902E-590B7F2E802E}"/>
    <cellStyle name="Normal 3 2 2" xfId="1696" xr:uid="{B926EB5D-768C-43F1-B104-265D509EF31A}"/>
    <cellStyle name="Normal 3 2 2 2" xfId="1697" xr:uid="{D64469B1-D818-46D2-AEF3-0C9B96241C1C}"/>
    <cellStyle name="Normal 3 2 3" xfId="1698" xr:uid="{0339BED4-8F6A-4524-AA8F-5C683D38ECFB}"/>
    <cellStyle name="Normal 3 2 4" xfId="1699" xr:uid="{177A1933-6401-498B-B72C-880CB2CC5F9A}"/>
    <cellStyle name="Normal 3 3" xfId="1700" xr:uid="{CCFD7CDA-E8BE-48A4-A7B2-ACF750B127F4}"/>
    <cellStyle name="Normal 3 3 2" xfId="1701" xr:uid="{B79C535D-BECA-40EE-8C27-0CAD838071CA}"/>
    <cellStyle name="Normal 3 3 2 2" xfId="1702" xr:uid="{AE7541C6-F593-47E0-ADF8-986B5CDA11C6}"/>
    <cellStyle name="Normal 3 3 3" xfId="1703" xr:uid="{9C2F03FD-82F9-420E-B4EA-2EC9DEED98C9}"/>
    <cellStyle name="Normal 3 3 3 2" xfId="1704" xr:uid="{2E9A3B37-3FCB-49B6-B639-042027C3A950}"/>
    <cellStyle name="Normal 3 3 4" xfId="1705" xr:uid="{C3FA006A-0AB9-4C97-9260-F9F299845D79}"/>
    <cellStyle name="Normal 3 4" xfId="1706" xr:uid="{B32442B6-C219-4134-87E4-1773C39A2736}"/>
    <cellStyle name="Normal 3 5" xfId="1694" xr:uid="{6912C748-6569-4F13-A024-DDE8493C2768}"/>
    <cellStyle name="Normal 30" xfId="1707" xr:uid="{4758DDC3-FC39-4FEC-8061-C401A976D823}"/>
    <cellStyle name="Normal 30 2" xfId="1708" xr:uid="{6A9BE46E-34B4-49C3-9A5E-CDD2F025CCDA}"/>
    <cellStyle name="Normal 30 2 2" xfId="1709" xr:uid="{2E2FCCD9-BA9A-4877-BFB5-C26A450A37DD}"/>
    <cellStyle name="Normal 30 3" xfId="1710" xr:uid="{DB418140-E8C9-40FB-BDC9-48DF4D076F13}"/>
    <cellStyle name="Normal 30 3 2" xfId="1711" xr:uid="{DF9D73CB-BEA0-4589-8344-2B82502C9D52}"/>
    <cellStyle name="Normal 30 4" xfId="1712" xr:uid="{8703BBB2-F120-42CA-BF8B-12BB152CC38C}"/>
    <cellStyle name="Normal 300" xfId="1713" xr:uid="{913E49E0-1761-4005-99BD-A73D1C3D9B16}"/>
    <cellStyle name="Normal 300 2" xfId="1714" xr:uid="{5E2E9AC3-DADD-4ED1-B07A-6988CDD37AEA}"/>
    <cellStyle name="Normal 300 2 2" xfId="1715" xr:uid="{9B1CEF20-07E4-470E-AB8F-A6E9E0F1D5F5}"/>
    <cellStyle name="Normal 300 3" xfId="1716" xr:uid="{A5BE679C-D7B0-4622-BD75-928DCDC24107}"/>
    <cellStyle name="Normal 301" xfId="1717" xr:uid="{23DE18A9-E033-45B8-AA97-3CBC87A4398B}"/>
    <cellStyle name="Normal 301 2" xfId="1718" xr:uid="{39D70BF4-ABAF-4654-B7CB-18B54F098A35}"/>
    <cellStyle name="Normal 301 2 2" xfId="1719" xr:uid="{16DF4EDB-ECED-40DE-B0AE-44452B372759}"/>
    <cellStyle name="Normal 301 3" xfId="1720" xr:uid="{7F093B9A-EC86-4C2F-8E63-912C9535BADC}"/>
    <cellStyle name="Normal 302" xfId="1721" xr:uid="{EF1C6829-ACB3-40AC-9E00-28DE6BFBD09A}"/>
    <cellStyle name="Normal 302 2" xfId="1722" xr:uid="{B64ACEE1-5C8F-4C1D-A9E6-8F91977F8966}"/>
    <cellStyle name="Normal 302 2 2" xfId="1723" xr:uid="{A0B5527A-5DEF-47FB-8200-BD64D8A625B0}"/>
    <cellStyle name="Normal 302 3" xfId="1724" xr:uid="{AE02DD3C-049E-49A6-89B6-2CD49FCDB5E0}"/>
    <cellStyle name="Normal 303" xfId="1725" xr:uid="{1FE8481C-7880-4A73-A29C-A57E54283780}"/>
    <cellStyle name="Normal 303 2" xfId="1726" xr:uid="{6DB856C8-77F4-43FE-8609-E96B8F5B1CCA}"/>
    <cellStyle name="Normal 303 2 2" xfId="1727" xr:uid="{24D38F8F-0227-467B-BD68-D708EA2D6531}"/>
    <cellStyle name="Normal 303 3" xfId="1728" xr:uid="{C7398F47-66AD-4B46-BDE1-DFC083023759}"/>
    <cellStyle name="Normal 304" xfId="1729" xr:uid="{383BCFD6-F9C0-45DE-AA07-4A60ADA14D04}"/>
    <cellStyle name="Normal 304 2" xfId="1730" xr:uid="{094F46AC-AA17-4DB7-83A9-D7BB231D1DB7}"/>
    <cellStyle name="Normal 304 2 2" xfId="1731" xr:uid="{3D4E7D5E-EE11-4834-9BB3-B3A10DF8CE11}"/>
    <cellStyle name="Normal 304 3" xfId="1732" xr:uid="{7B9429B2-35F9-4B6C-A028-5C54E421951C}"/>
    <cellStyle name="Normal 305" xfId="1733" xr:uid="{E4A6E997-82F9-4E48-A963-4A87A4AC3097}"/>
    <cellStyle name="Normal 305 2" xfId="1734" xr:uid="{8484291A-FC38-49F8-AB80-608D6B38D6A7}"/>
    <cellStyle name="Normal 305 2 2" xfId="1735" xr:uid="{D0CB55F8-C85A-4CB6-A618-775E740608D3}"/>
    <cellStyle name="Normal 305 3" xfId="1736" xr:uid="{A2FECB9C-5989-4697-BF5F-7063933C3DA4}"/>
    <cellStyle name="Normal 306" xfId="1737" xr:uid="{500212BF-4607-4928-AFC6-1B223CFCD773}"/>
    <cellStyle name="Normal 306 2" xfId="1738" xr:uid="{4470CE42-B4E3-4479-A590-7373C0B706E6}"/>
    <cellStyle name="Normal 306 2 2" xfId="1739" xr:uid="{0CFAB640-754D-4497-B2A6-8F0DC0AA1258}"/>
    <cellStyle name="Normal 306 3" xfId="1740" xr:uid="{09D5D48A-0EAC-4DB3-9A95-63A81EA727C3}"/>
    <cellStyle name="Normal 307" xfId="1741" xr:uid="{0E10D3DC-4294-4BEB-9272-A0CABE6961A8}"/>
    <cellStyle name="Normal 307 2" xfId="1742" xr:uid="{A43E225A-A5D0-43E1-945F-83A3CEEC40C5}"/>
    <cellStyle name="Normal 307 2 2" xfId="1743" xr:uid="{78E5C88F-DD33-4CED-BD35-B9358E437412}"/>
    <cellStyle name="Normal 307 3" xfId="1744" xr:uid="{DAB3CCCD-B9E1-469A-A5DE-E8246EA4C844}"/>
    <cellStyle name="Normal 308" xfId="1745" xr:uid="{6D00B9AE-914F-4600-8591-9A88F5F02F34}"/>
    <cellStyle name="Normal 308 2" xfId="1746" xr:uid="{751F0088-8C10-41B7-B71A-3022E2ECE08E}"/>
    <cellStyle name="Normal 308 2 2" xfId="1747" xr:uid="{B876599D-46F1-40CA-B7B0-9C353F52BAE2}"/>
    <cellStyle name="Normal 308 3" xfId="1748" xr:uid="{1054F5ED-E44F-4F59-8AF8-61C12971B112}"/>
    <cellStyle name="Normal 309" xfId="1749" xr:uid="{0437C397-8E4B-4A6E-BC95-9545C1A70FF0}"/>
    <cellStyle name="Normal 309 2" xfId="1750" xr:uid="{EE30F9EB-CB9C-474B-AC27-711A633464FF}"/>
    <cellStyle name="Normal 309 2 2" xfId="1751" xr:uid="{54934FA0-E662-4064-B004-DD3E19334F75}"/>
    <cellStyle name="Normal 309 3" xfId="1752" xr:uid="{BB6CAC4F-D8E0-446E-B2E9-D09A6727C048}"/>
    <cellStyle name="Normal 31" xfId="1753" xr:uid="{02A73171-8AEC-4C13-97A9-044930515F9C}"/>
    <cellStyle name="Normal 31 2" xfId="1754" xr:uid="{E233391D-0DCF-4809-AFB9-69043A127432}"/>
    <cellStyle name="Normal 31 2 2" xfId="1755" xr:uid="{E442438B-7930-4FA9-8CB6-BD2991A32FC6}"/>
    <cellStyle name="Normal 31 3" xfId="1756" xr:uid="{F7776775-4B4C-4C8E-86D0-120D41517D7A}"/>
    <cellStyle name="Normal 31 3 2" xfId="1757" xr:uid="{B3D304CD-919A-420C-81A0-A5E4BBE1051A}"/>
    <cellStyle name="Normal 31 4" xfId="1758" xr:uid="{89E9EE97-C758-43E5-9B74-659A5338FD0A}"/>
    <cellStyle name="Normal 310" xfId="1759" xr:uid="{6C9E04F2-BEBD-46F9-B110-71B26732D072}"/>
    <cellStyle name="Normal 310 2" xfId="1760" xr:uid="{4F1B747F-EADD-412D-B094-4860F5FCEF8D}"/>
    <cellStyle name="Normal 310 2 2" xfId="1761" xr:uid="{4C9A7558-DDE1-4E26-9359-DF82D033D579}"/>
    <cellStyle name="Normal 310 3" xfId="1762" xr:uid="{B180148B-26D3-4FFC-9A8D-927BB22168CA}"/>
    <cellStyle name="Normal 311" xfId="1763" xr:uid="{63E8979B-BFD0-4DCF-9AD5-A72052539FA6}"/>
    <cellStyle name="Normal 311 2" xfId="1764" xr:uid="{56788E30-12D3-4070-B774-5C52D098B95F}"/>
    <cellStyle name="Normal 311 2 2" xfId="1765" xr:uid="{8445AEA2-03A2-4B60-9029-DCD34DBF9AEB}"/>
    <cellStyle name="Normal 311 3" xfId="1766" xr:uid="{0ADF0ABF-E360-4534-835A-94ABF600C395}"/>
    <cellStyle name="Normal 312" xfId="1767" xr:uid="{58262D46-7CB9-40F6-8109-E2BD9068DC02}"/>
    <cellStyle name="Normal 312 2" xfId="1768" xr:uid="{515C1FD2-BFD7-4E35-ACE9-4EA03B50206B}"/>
    <cellStyle name="Normal 312 2 2" xfId="1769" xr:uid="{52668B78-79A8-4DC9-B853-84E0A2FE1F1F}"/>
    <cellStyle name="Normal 312 3" xfId="1770" xr:uid="{64AB8EE1-1A57-4463-878A-069B8D8D6B7C}"/>
    <cellStyle name="Normal 313" xfId="1771" xr:uid="{D235C32C-BACD-4DDE-B48B-DE0A8B1302C8}"/>
    <cellStyle name="Normal 313 2" xfId="1772" xr:uid="{D8F07E79-8DCB-42A1-8C0E-56E562D552EC}"/>
    <cellStyle name="Normal 313 2 2" xfId="1773" xr:uid="{C943E00D-D991-4617-A1F4-CB2CC469FF38}"/>
    <cellStyle name="Normal 313 3" xfId="1774" xr:uid="{6B6439C2-1B68-41C2-8B79-532E03103A6E}"/>
    <cellStyle name="Normal 314" xfId="1775" xr:uid="{6FD51FEE-EBFE-4A1A-B551-183663003437}"/>
    <cellStyle name="Normal 314 2" xfId="1776" xr:uid="{42E51DCF-05E9-40BB-B528-CD15CEF6956E}"/>
    <cellStyle name="Normal 314 2 2" xfId="1777" xr:uid="{1D6D6E2F-BE96-413D-B28F-8E07EDB54EF7}"/>
    <cellStyle name="Normal 314 3" xfId="1778" xr:uid="{5B9C8917-C500-4522-BEB9-A98F35D6BBD6}"/>
    <cellStyle name="Normal 315" xfId="1779" xr:uid="{CF75D6CD-EF78-4532-8E61-8B0AA792D667}"/>
    <cellStyle name="Normal 315 2" xfId="1780" xr:uid="{4B525F25-06FF-4523-A6AE-F9FED507BE2B}"/>
    <cellStyle name="Normal 315 2 2" xfId="1781" xr:uid="{827FE204-B559-4CFD-9D21-4B1CC31E62E0}"/>
    <cellStyle name="Normal 315 3" xfId="1782" xr:uid="{C9898981-27E9-4278-8264-7DFFB15EEAD5}"/>
    <cellStyle name="Normal 316" xfId="1783" xr:uid="{F564F365-E988-4314-BA0C-90AD19D11883}"/>
    <cellStyle name="Normal 316 2" xfId="1784" xr:uid="{F7966E8D-06B4-48D1-98CA-AB6A0A12D0E5}"/>
    <cellStyle name="Normal 316 2 2" xfId="1785" xr:uid="{57545C17-36BC-4ECD-862D-BA74A8674252}"/>
    <cellStyle name="Normal 316 3" xfId="1786" xr:uid="{82D486B7-466A-4676-8673-0741B2E60718}"/>
    <cellStyle name="Normal 317" xfId="1787" xr:uid="{D127CE88-C1DA-4762-B5FA-403D50EE4662}"/>
    <cellStyle name="Normal 317 2" xfId="1788" xr:uid="{433AD93B-5367-4C1C-B18B-3F0B0C1F9BF4}"/>
    <cellStyle name="Normal 317 3" xfId="1789" xr:uid="{AF1D5939-7EDE-4378-BFE6-B0DD6D1C1391}"/>
    <cellStyle name="Normal 318" xfId="1790" xr:uid="{18C5EE0D-2A97-48E9-8136-B171606CD30B}"/>
    <cellStyle name="Normal 318 2" xfId="1791" xr:uid="{F03B8CDC-0995-467D-9894-8CE5C69EFBDA}"/>
    <cellStyle name="Normal 318 2 2" xfId="1792" xr:uid="{F79833C5-B937-44DA-945F-B91A6DFBECCF}"/>
    <cellStyle name="Normal 318 3" xfId="1793" xr:uid="{87F3C577-3744-42DB-BF9A-6C4D4645116D}"/>
    <cellStyle name="Normal 319" xfId="1794" xr:uid="{462D1014-1260-4244-AD65-CCA99EB2E2E2}"/>
    <cellStyle name="Normal 319 2" xfId="1795" xr:uid="{F9AA88E2-5C2B-44D2-92C0-C33A36222B5E}"/>
    <cellStyle name="Normal 319 2 2" xfId="1796" xr:uid="{7FAC72CE-E017-4E54-BA81-F60D3E1F53F2}"/>
    <cellStyle name="Normal 319 3" xfId="1797" xr:uid="{8D2F30B0-57BA-43E0-BAC8-6C7A2002CDBA}"/>
    <cellStyle name="Normal 32" xfId="1798" xr:uid="{96AB1FE8-EEA3-4DD7-9B36-8BC202B987BC}"/>
    <cellStyle name="Normal 32 2" xfId="1799" xr:uid="{7D5109C3-424D-44F5-B13F-8FB99BE91015}"/>
    <cellStyle name="Normal 32 2 2" xfId="1800" xr:uid="{416AA75E-4554-4E44-A2B6-286EF278D14B}"/>
    <cellStyle name="Normal 32 2 2 2" xfId="1801" xr:uid="{12B89334-016B-4EC9-B533-938DE86AE9AC}"/>
    <cellStyle name="Normal 32 2 3" xfId="1802" xr:uid="{7DE2F41E-7F8C-4837-B7BA-F82A6D4D7A1D}"/>
    <cellStyle name="Normal 32 3" xfId="1803" xr:uid="{5B7E304B-5429-4C46-92BD-4616F130371B}"/>
    <cellStyle name="Normal 32 3 2" xfId="1804" xr:uid="{AF170B3C-2125-4C54-9128-A27D0563E559}"/>
    <cellStyle name="Normal 32 4" xfId="1805" xr:uid="{1000558F-B4D9-4522-8CF1-7D2480E3EBF3}"/>
    <cellStyle name="Normal 320" xfId="1806" xr:uid="{E71920F3-9989-4437-BB3E-CFE943C8E896}"/>
    <cellStyle name="Normal 320 2" xfId="1807" xr:uid="{45838FD6-5E79-45B4-BB6A-7659090DDF06}"/>
    <cellStyle name="Normal 320 2 2" xfId="1808" xr:uid="{D0C251D5-9791-454A-AEA0-38BDCD580776}"/>
    <cellStyle name="Normal 320 3" xfId="1809" xr:uid="{574A6D5B-F843-4489-A107-429B39F98AB6}"/>
    <cellStyle name="Normal 321" xfId="1810" xr:uid="{93EFBFB5-A73B-47D8-8051-9BF3B6458ED5}"/>
    <cellStyle name="Normal 321 2" xfId="1811" xr:uid="{F68201DE-DEB1-4F75-B673-2E16D2AF3E5B}"/>
    <cellStyle name="Normal 321 2 2" xfId="1812" xr:uid="{D7F94E32-8691-40DC-B80C-AACEDE9B6C51}"/>
    <cellStyle name="Normal 321 3" xfId="1813" xr:uid="{129D4DFE-3596-44AA-ACD9-F75FFED8BB43}"/>
    <cellStyle name="Normal 322" xfId="1814" xr:uid="{65A887EF-24B2-4374-A1A6-7BF289C2271E}"/>
    <cellStyle name="Normal 322 2" xfId="1815" xr:uid="{A9E5642F-EA7D-4F73-B018-04940EB4C2B3}"/>
    <cellStyle name="Normal 322 3" xfId="1816" xr:uid="{2F33A696-F34A-44BF-B25A-3B6A4AD24D0B}"/>
    <cellStyle name="Normal 323" xfId="1817" xr:uid="{A1AA0AC2-F276-48A6-A740-83B095E806E8}"/>
    <cellStyle name="Normal 323 2" xfId="1818" xr:uid="{ECCB098B-CF7F-4963-A7C1-50364868E2DF}"/>
    <cellStyle name="Normal 323 3" xfId="1819" xr:uid="{318EACF0-6ED5-4D0A-9035-43A93F7F7AFC}"/>
    <cellStyle name="Normal 324" xfId="1820" xr:uid="{B4DD71FF-466C-4555-89CA-3E0105A6F7EA}"/>
    <cellStyle name="Normal 324 2" xfId="1821" xr:uid="{E9BD0BB5-4F8B-481A-A635-D73C84C843F7}"/>
    <cellStyle name="Normal 324 3" xfId="1822" xr:uid="{68D18763-074E-45C7-8CE3-09C93F532D67}"/>
    <cellStyle name="Normal 325" xfId="1823" xr:uid="{7276E70F-B8D4-4823-A1C9-F90C43FEB050}"/>
    <cellStyle name="Normal 325 2" xfId="1824" xr:uid="{6836AAD6-3F55-4F7F-89B1-0DA3800D4B51}"/>
    <cellStyle name="Normal 325 2 2" xfId="1825" xr:uid="{D68ED068-55FC-4DC1-835F-B7BD0E4E0BD1}"/>
    <cellStyle name="Normal 325 3" xfId="1826" xr:uid="{BC46DC1C-51CE-41B6-9807-801964C52A31}"/>
    <cellStyle name="Normal 325 4" xfId="1827" xr:uid="{010D9DE9-5BA9-4100-873E-A7241E2506E4}"/>
    <cellStyle name="Normal 326" xfId="1828" xr:uid="{DD8D58E3-2B24-425E-9157-C263C34E5FD9}"/>
    <cellStyle name="Normal 326 2" xfId="1829" xr:uid="{E2710813-FB26-48B0-AEBA-EC532DF89E4F}"/>
    <cellStyle name="Normal 326 2 2" xfId="1830" xr:uid="{8BFB546A-92B6-46B2-8240-002A7D76B023}"/>
    <cellStyle name="Normal 326 3" xfId="1831" xr:uid="{5DC51B40-0345-4373-884B-666AAC0C0B60}"/>
    <cellStyle name="Normal 327" xfId="1832" xr:uid="{CAEBAA2E-D50A-48B4-9146-A87398E4EEA6}"/>
    <cellStyle name="Normal 327 2" xfId="1833" xr:uid="{EF2E6B54-223D-4817-B316-08D0B942117C}"/>
    <cellStyle name="Normal 327 2 2" xfId="1834" xr:uid="{8FB44C2F-B3FC-40B5-BD2C-C9D9C06DC6F0}"/>
    <cellStyle name="Normal 327 3" xfId="1835" xr:uid="{4335027B-3CC1-42B3-A158-8294B3C366BC}"/>
    <cellStyle name="Normal 328" xfId="1836" xr:uid="{5D5B0955-50C1-43E5-9145-80811AF1EEEB}"/>
    <cellStyle name="Normal 328 2" xfId="1837" xr:uid="{E1297291-0DD1-4CE3-9F5A-0E98C7ABF2F2}"/>
    <cellStyle name="Normal 328 2 2" xfId="1838" xr:uid="{F39A52F5-D5AA-4725-9114-B60CDDB67D69}"/>
    <cellStyle name="Normal 328 3" xfId="1839" xr:uid="{4A7E27E3-F8D8-4FAA-A57C-72C04DC11F5B}"/>
    <cellStyle name="Normal 329" xfId="1840" xr:uid="{560B5867-E927-426D-83A7-FF31E61D3DA0}"/>
    <cellStyle name="Normal 329 2" xfId="1841" xr:uid="{13D9FE95-48D0-47F6-A489-F7CCA0A7E767}"/>
    <cellStyle name="Normal 329 2 2" xfId="1842" xr:uid="{A1CA57DB-27B1-4DF0-9E72-3D586AFB1499}"/>
    <cellStyle name="Normal 329 3" xfId="1843" xr:uid="{AE5B85C4-DF5E-4CFC-A277-6D5FFCBF3256}"/>
    <cellStyle name="Normal 33" xfId="1844" xr:uid="{3C119C9C-448B-41C7-9DB3-238F2A57CCE7}"/>
    <cellStyle name="Normal 33 2" xfId="1845" xr:uid="{38567A7B-7C2C-4FD3-B605-A70862571F7F}"/>
    <cellStyle name="Normal 33 2 2" xfId="1846" xr:uid="{3487651E-012B-489A-ABE0-7610A63D62E2}"/>
    <cellStyle name="Normal 33 3" xfId="1847" xr:uid="{E1C260E0-B0A3-45E2-8507-B869B4BE407D}"/>
    <cellStyle name="Normal 33 3 2" xfId="1848" xr:uid="{071B9798-890C-4E0F-BE0F-F31719B0C89A}"/>
    <cellStyle name="Normal 33 4" xfId="1849" xr:uid="{B68C8307-63BB-477E-9DCF-A911202E78C8}"/>
    <cellStyle name="Normal 330" xfId="1850" xr:uid="{07BDD2D6-5E39-4ED3-A79E-875C826D1223}"/>
    <cellStyle name="Normal 330 2" xfId="1851" xr:uid="{48D7884B-B795-4B44-9EA5-D43F22531747}"/>
    <cellStyle name="Normal 330 2 2" xfId="1852" xr:uid="{4E2DD524-C5C9-4D2C-8DD2-4F149869CED0}"/>
    <cellStyle name="Normal 330 3" xfId="1853" xr:uid="{8F5DE4AF-A03C-4E9A-AF4C-4A07AB3CCFF3}"/>
    <cellStyle name="Normal 330 4" xfId="1854" xr:uid="{A40B1A40-4A60-4C12-A378-F38CDE7CDEE0}"/>
    <cellStyle name="Normal 331" xfId="1855" xr:uid="{1DB48705-500E-4D2F-9243-16919A084F51}"/>
    <cellStyle name="Normal 331 2" xfId="1856" xr:uid="{A472F2CC-D45A-4D66-A530-68B3EAD8C191}"/>
    <cellStyle name="Normal 331 2 2" xfId="1857" xr:uid="{E70B2CA3-7C01-4778-A7F6-BD19F2595D5C}"/>
    <cellStyle name="Normal 331 3" xfId="1858" xr:uid="{0B5E52A5-6BC1-4F90-9C19-26D4ADC58B9B}"/>
    <cellStyle name="Normal 331 4" xfId="1859" xr:uid="{0932FBDF-4ABD-4711-AB63-2CE8701D9757}"/>
    <cellStyle name="Normal 332" xfId="1860" xr:uid="{55BCC477-0035-4C8C-B15B-B0E453D2516C}"/>
    <cellStyle name="Normal 332 2" xfId="1861" xr:uid="{E3FBC258-3B92-4260-B104-C488E23A10DE}"/>
    <cellStyle name="Normal 332 2 2" xfId="1862" xr:uid="{18EC771E-4E0E-461E-A32D-90184231A666}"/>
    <cellStyle name="Normal 332 3" xfId="1863" xr:uid="{3F20C397-1F3A-4478-A245-AEE5FFF7453C}"/>
    <cellStyle name="Normal 333" xfId="1864" xr:uid="{31268515-1BBB-4364-B196-2B57F711592D}"/>
    <cellStyle name="Normal 333 2" xfId="1865" xr:uid="{4159C38E-ECF7-4EB7-B0AD-39A8CE1834A2}"/>
    <cellStyle name="Normal 333 2 2" xfId="1866" xr:uid="{2BD9B828-2AE9-4E99-B97D-DCEC0ECB9D2E}"/>
    <cellStyle name="Normal 333 3" xfId="1867" xr:uid="{22CE1247-37A7-4A5E-920D-241BA0C6B4F7}"/>
    <cellStyle name="Normal 334" xfId="1868" xr:uid="{E271508A-3F5B-488A-A586-FD20B3FECD1F}"/>
    <cellStyle name="Normal 334 2" xfId="1869" xr:uid="{2781CA38-CFBC-473E-AE8B-00AE7BF19ABA}"/>
    <cellStyle name="Normal 334 2 2" xfId="1870" xr:uid="{6027CEFC-8DE7-44BF-A8FC-0CB3206114F9}"/>
    <cellStyle name="Normal 334 3" xfId="1871" xr:uid="{A5F61A57-9A41-403A-8918-8D3C7279185E}"/>
    <cellStyle name="Normal 335" xfId="1872" xr:uid="{D46D71BA-6A94-4F36-BC9F-273ACE8060F1}"/>
    <cellStyle name="Normal 335 2" xfId="1873" xr:uid="{AF112F8C-F8DA-4999-9F4D-A7DC7156E34C}"/>
    <cellStyle name="Normal 335 2 2" xfId="1874" xr:uid="{0FF20CB1-EE95-47AB-90AE-2492DE4A9681}"/>
    <cellStyle name="Normal 335 3" xfId="1875" xr:uid="{DACA4704-803B-4201-8D01-7E9CD2D90C8C}"/>
    <cellStyle name="Normal 335 4" xfId="1876" xr:uid="{04F2D60F-F37C-41C4-8E38-3A1E457541D1}"/>
    <cellStyle name="Normal 336" xfId="1877" xr:uid="{34C5097D-5156-4087-936C-D7686DF6DDB6}"/>
    <cellStyle name="Normal 336 2" xfId="1878" xr:uid="{DA1D139E-A6C5-4468-86BD-67FE78EE4049}"/>
    <cellStyle name="Normal 336 2 2" xfId="1879" xr:uid="{BAE60B2B-4840-47F7-886C-BA6AC4085BEE}"/>
    <cellStyle name="Normal 336 3" xfId="1880" xr:uid="{6CE38B5C-9F78-480D-8767-71015565EB85}"/>
    <cellStyle name="Normal 336 4" xfId="1881" xr:uid="{1358F529-045F-49DE-804E-649526A63BDE}"/>
    <cellStyle name="Normal 337" xfId="1882" xr:uid="{1CFC0CBD-AD62-45A7-A319-619B2A2C7F58}"/>
    <cellStyle name="Normal 337 2" xfId="1883" xr:uid="{BF0FBAA6-232D-4138-889E-43EC8528E5BA}"/>
    <cellStyle name="Normal 337 2 2" xfId="1884" xr:uid="{0A19F9D5-9894-4DB0-BD95-872A81B60DFC}"/>
    <cellStyle name="Normal 337 3" xfId="1885" xr:uid="{F7FE92C0-A46C-48C6-AB95-80F69169F8E6}"/>
    <cellStyle name="Normal 337 4" xfId="1886" xr:uid="{440425C4-636E-4448-BD1E-85B245F5E659}"/>
    <cellStyle name="Normal 338" xfId="1887" xr:uid="{17F2D8E5-7C74-4B2B-92A8-D96BE1F07E9D}"/>
    <cellStyle name="Normal 338 2" xfId="1888" xr:uid="{8A52832C-271A-4E2A-BFA5-664A925CC42B}"/>
    <cellStyle name="Normal 338 2 2" xfId="1889" xr:uid="{F7A298B8-5FEC-4C1C-9838-D904C22C1A53}"/>
    <cellStyle name="Normal 338 3" xfId="1890" xr:uid="{E5D1317C-21C6-40E6-BC19-C19B7021D292}"/>
    <cellStyle name="Normal 339" xfId="1891" xr:uid="{A4E4D9A7-70A1-449F-A280-E1A1A47D1DEF}"/>
    <cellStyle name="Normal 339 2" xfId="1892" xr:uid="{F897DEF2-2C8F-4A57-8A80-7D752DD25889}"/>
    <cellStyle name="Normal 339 2 2" xfId="1893" xr:uid="{F26E8AC2-9DDF-47EC-AD59-3B002E1D6133}"/>
    <cellStyle name="Normal 339 3" xfId="1894" xr:uid="{6B29BAD7-5485-4992-8573-E1045D2B6901}"/>
    <cellStyle name="Normal 34" xfId="1895" xr:uid="{D5B4A791-8E9A-4D14-84CD-9557004CDAFA}"/>
    <cellStyle name="Normal 34 2" xfId="1896" xr:uid="{9E8B3344-D57E-4584-BC9C-4C5022FAD083}"/>
    <cellStyle name="Normal 34 2 2" xfId="1897" xr:uid="{BF1ACBE3-41CA-4FAD-869F-770AB09DE098}"/>
    <cellStyle name="Normal 34 3" xfId="1898" xr:uid="{F8D0DA76-D800-42AC-9700-5BE332B973F4}"/>
    <cellStyle name="Normal 34 3 2" xfId="1899" xr:uid="{B24FE2EC-C267-4B32-8FA4-FB9DA1CFC92D}"/>
    <cellStyle name="Normal 34 4" xfId="1900" xr:uid="{8BC39D57-C6EF-45C3-A952-7745510BBA27}"/>
    <cellStyle name="Normal 340" xfId="1901" xr:uid="{EC6C6279-8263-4FA4-A5C1-D9F458E5805D}"/>
    <cellStyle name="Normal 340 2" xfId="1902" xr:uid="{F95683E2-4AA2-4967-852D-7F9F5B76FE9D}"/>
    <cellStyle name="Normal 340 2 2" xfId="1903" xr:uid="{19CE6DE8-4D01-4009-864E-7E1B9EA2F79D}"/>
    <cellStyle name="Normal 340 3" xfId="1904" xr:uid="{5AD47FCA-8101-43A9-A46E-62A16C731EE5}"/>
    <cellStyle name="Normal 341" xfId="1905" xr:uid="{3F4A4307-21B8-46E2-A4CD-9E0D21B0EC64}"/>
    <cellStyle name="Normal 341 2" xfId="1906" xr:uid="{E99AC916-7A0A-4ECF-9492-45E70221184D}"/>
    <cellStyle name="Normal 341 2 2" xfId="1907" xr:uid="{51D90E9E-BB9A-427C-A2D2-3EA0E86E83FB}"/>
    <cellStyle name="Normal 341 3" xfId="1908" xr:uid="{D9BEDE33-43D1-4C08-8200-02CC4DD4DD69}"/>
    <cellStyle name="Normal 342" xfId="1909" xr:uid="{A360F137-C367-4328-87DC-A90563F98E58}"/>
    <cellStyle name="Normal 342 2" xfId="1910" xr:uid="{06839DBA-FA1A-4F0E-ACE6-269A039A6E8B}"/>
    <cellStyle name="Normal 342 2 2" xfId="1911" xr:uid="{42C2BD11-BBD1-4325-9064-F84C85DB19B2}"/>
    <cellStyle name="Normal 342 3" xfId="1912" xr:uid="{ECE37A2C-14BD-4DBB-A5A2-E87DE81915F6}"/>
    <cellStyle name="Normal 343" xfId="1913" xr:uid="{53C080A8-D2FB-44CC-8D40-A78896F57534}"/>
    <cellStyle name="Normal 343 2" xfId="1914" xr:uid="{EED46D5F-D7B1-4579-8CC8-12FD64C1007E}"/>
    <cellStyle name="Normal 343 2 2" xfId="1915" xr:uid="{3694301E-E1DE-4633-AE5A-67607350ABDA}"/>
    <cellStyle name="Normal 343 3" xfId="1916" xr:uid="{31C0A493-E652-40CD-9881-B0B3E14A7264}"/>
    <cellStyle name="Normal 344" xfId="1917" xr:uid="{C32E8140-AD08-48A8-8C2B-791DC065FA2F}"/>
    <cellStyle name="Normal 344 2" xfId="1918" xr:uid="{AF973910-C320-433D-BDEF-20B368A5FD68}"/>
    <cellStyle name="Normal 344 2 2" xfId="1919" xr:uid="{2B23E153-005D-4C97-A5D4-8789534C6B54}"/>
    <cellStyle name="Normal 344 3" xfId="1920" xr:uid="{AF30513E-10FA-4F8C-A648-BE5F4FFDA14F}"/>
    <cellStyle name="Normal 344 4" xfId="1921" xr:uid="{BB616406-0334-4CA7-B72F-E7ACFE1C782A}"/>
    <cellStyle name="Normal 345" xfId="1922" xr:uid="{D709488D-FBAF-42B8-B3B6-D1F08F894AD1}"/>
    <cellStyle name="Normal 345 2" xfId="1923" xr:uid="{D2F39243-5B5D-4A83-8976-757C35D61779}"/>
    <cellStyle name="Normal 345 2 2" xfId="1924" xr:uid="{77909974-C35B-4D44-93CA-9E1777EA6354}"/>
    <cellStyle name="Normal 345 3" xfId="1925" xr:uid="{7E7F73EA-091B-435F-ADBB-5CED2E38AA2B}"/>
    <cellStyle name="Normal 346" xfId="1926" xr:uid="{371440E8-FA94-4D43-8240-AE362E290588}"/>
    <cellStyle name="Normal 346 2" xfId="1927" xr:uid="{BA464E7E-6BF6-4F3F-8AD1-4B25EFAF24D5}"/>
    <cellStyle name="Normal 346 2 2" xfId="1928" xr:uid="{542B554D-8676-49B5-94A8-5D442E15F75C}"/>
    <cellStyle name="Normal 346 3" xfId="1929" xr:uid="{4BC02D24-7AAD-4161-B06A-F024B85CEEF8}"/>
    <cellStyle name="Normal 347" xfId="1930" xr:uid="{8313C4BC-9308-4051-B475-A9FE1C7DC0B5}"/>
    <cellStyle name="Normal 347 2" xfId="1931" xr:uid="{0277E9C0-3A29-4334-BA76-D525A2AD47A4}"/>
    <cellStyle name="Normal 347 2 2" xfId="1932" xr:uid="{A17B133C-A51A-4185-9156-A977388E279C}"/>
    <cellStyle name="Normal 347 3" xfId="1933" xr:uid="{6EBAE6F5-8735-4C57-8B8D-818E7E92DA02}"/>
    <cellStyle name="Normal 348" xfId="1934" xr:uid="{38A09E7D-3E55-4A14-B536-4B717C5C4F3E}"/>
    <cellStyle name="Normal 348 2" xfId="1935" xr:uid="{2EAAA29E-6A17-4695-81DC-C387F14A496F}"/>
    <cellStyle name="Normal 348 2 2" xfId="1936" xr:uid="{58167123-B0FE-42C9-80D1-454D7E13BA2D}"/>
    <cellStyle name="Normal 348 3" xfId="1937" xr:uid="{4C6B074F-378A-40BA-8477-8BBAEB036DEC}"/>
    <cellStyle name="Normal 349" xfId="1938" xr:uid="{56F82AA9-8FCF-4B40-83FD-73FF03C63D7D}"/>
    <cellStyle name="Normal 349 2" xfId="1939" xr:uid="{AD767996-7BD8-42A0-91A6-A576A9F72A71}"/>
    <cellStyle name="Normal 349 2 2" xfId="1940" xr:uid="{B90DF174-CBF6-455B-94A8-75199C5CA58A}"/>
    <cellStyle name="Normal 349 3" xfId="1941" xr:uid="{361470DE-7895-488B-A113-0AE5A9F399AD}"/>
    <cellStyle name="Normal 35" xfId="1942" xr:uid="{238E300B-40EA-4FD6-BC4C-A0DDE6F7D6CB}"/>
    <cellStyle name="Normal 35 2" xfId="1943" xr:uid="{69926DC5-F6EA-422A-A12F-A95DFF63DA14}"/>
    <cellStyle name="Normal 35 2 2" xfId="1944" xr:uid="{49AC47D0-0DA0-4959-8BC2-3A282048636B}"/>
    <cellStyle name="Normal 35 2 2 2" xfId="1945" xr:uid="{32F80D10-2B84-4230-8DF4-131E19D280DC}"/>
    <cellStyle name="Normal 35 2 3" xfId="1946" xr:uid="{CB69B3DC-6141-4010-B322-ECF5DB2E6715}"/>
    <cellStyle name="Normal 35 3" xfId="1947" xr:uid="{BC152927-568A-4847-8585-105632796C68}"/>
    <cellStyle name="Normal 35 3 2" xfId="1948" xr:uid="{9A05AE5B-199C-4D16-B21C-9A5A38E69415}"/>
    <cellStyle name="Normal 35 4" xfId="1949" xr:uid="{C383F637-7B71-4706-8987-29ED150A258B}"/>
    <cellStyle name="Normal 350" xfId="1950" xr:uid="{AA517EFF-271D-47AF-80C5-56DCB8978572}"/>
    <cellStyle name="Normal 350 2" xfId="1951" xr:uid="{7900EDD9-5B63-4E62-804C-8DE879DF889A}"/>
    <cellStyle name="Normal 350 2 2" xfId="1952" xr:uid="{BFB6626E-F534-4F5E-8EEA-E75D34F90DD5}"/>
    <cellStyle name="Normal 350 3" xfId="1953" xr:uid="{CE5FB1E7-3EA5-45B2-862E-08C713B93378}"/>
    <cellStyle name="Normal 350 4" xfId="1954" xr:uid="{2CFF1431-6DF3-4EB4-9A5F-E48945D215DB}"/>
    <cellStyle name="Normal 351" xfId="1955" xr:uid="{ECD18656-96BC-4389-95E7-CADF115408DE}"/>
    <cellStyle name="Normal 351 2" xfId="1956" xr:uid="{0AA19F9C-BA6B-4C12-A98C-AF4D743A5CCF}"/>
    <cellStyle name="Normal 351 2 2" xfId="1957" xr:uid="{63DC694A-EC5D-4DE1-925F-830AB407D98F}"/>
    <cellStyle name="Normal 351 3" xfId="1958" xr:uid="{E5BABB10-4FEC-4350-9C94-E1FF64EB67CD}"/>
    <cellStyle name="Normal 352" xfId="1959" xr:uid="{3852605A-B4A2-4901-8116-5F7F4D94C3A7}"/>
    <cellStyle name="Normal 352 2" xfId="1960" xr:uid="{5D530E99-4208-44B1-8751-AD8FF6FFE94D}"/>
    <cellStyle name="Normal 352 2 2" xfId="1961" xr:uid="{AB508EC8-98CA-4553-9AB0-8AC5A019A764}"/>
    <cellStyle name="Normal 352 3" xfId="1962" xr:uid="{9359E86A-F96B-45A1-9A06-5135E7365FF5}"/>
    <cellStyle name="Normal 353" xfId="1963" xr:uid="{43F43F60-6755-4EF4-8E37-2B3D8F42C250}"/>
    <cellStyle name="Normal 353 2" xfId="1964" xr:uid="{E19DF19B-8C6D-4429-8F5E-1D412A9F4A4F}"/>
    <cellStyle name="Normal 353 2 2" xfId="1965" xr:uid="{4BB4C0E5-C450-44F7-81E8-5B82C85D570B}"/>
    <cellStyle name="Normal 353 3" xfId="1966" xr:uid="{2125E3F5-250B-44AE-8509-5DF0AA3D6C3D}"/>
    <cellStyle name="Normal 354" xfId="1967" xr:uid="{2D409651-EBA8-4CAE-864B-D3ED0608835E}"/>
    <cellStyle name="Normal 354 2" xfId="1968" xr:uid="{3ECC4156-B2B0-4E58-9CB4-C0F2810F8A25}"/>
    <cellStyle name="Normal 354 2 2" xfId="1969" xr:uid="{F5504127-E0C1-4347-B41B-23F01A6D31CE}"/>
    <cellStyle name="Normal 354 3" xfId="1970" xr:uid="{AAA2664D-AD83-4B07-B3AB-6190B4ACFD4F}"/>
    <cellStyle name="Normal 355" xfId="1971" xr:uid="{CC3EE939-0291-41EA-A440-956B4915E3C6}"/>
    <cellStyle name="Normal 355 2" xfId="1972" xr:uid="{B459B77B-1DDD-4E3D-8BC4-F6FEE266FEA6}"/>
    <cellStyle name="Normal 355 2 2" xfId="1973" xr:uid="{03F1D2C2-14C9-44CA-B29F-55629EFF8329}"/>
    <cellStyle name="Normal 355 3" xfId="1974" xr:uid="{29A32BF8-8D9F-4205-B56C-1B2938D63CEE}"/>
    <cellStyle name="Normal 356" xfId="1975" xr:uid="{C18D9C9C-F1D4-42FB-9908-32887EFF5C35}"/>
    <cellStyle name="Normal 356 2" xfId="1976" xr:uid="{09320EAF-1E3D-46DF-88E5-DC11B01B1D78}"/>
    <cellStyle name="Normal 356 2 2" xfId="1977" xr:uid="{B73012AF-3D41-41E6-8E25-03FAE68433C1}"/>
    <cellStyle name="Normal 356 3" xfId="1978" xr:uid="{6F2A560F-9E7C-4B2F-98B2-A2A8E726D24A}"/>
    <cellStyle name="Normal 357" xfId="1979" xr:uid="{88730C8B-EA80-4026-8900-29A8BD7A530F}"/>
    <cellStyle name="Normal 357 2" xfId="1980" xr:uid="{95EFEA80-8F91-4871-AA8A-1339763EB81B}"/>
    <cellStyle name="Normal 357 2 2" xfId="1981" xr:uid="{140B36C1-B848-42B0-8907-E3D4B1025F8B}"/>
    <cellStyle name="Normal 357 3" xfId="1982" xr:uid="{4F56BB4D-3A54-46D9-B312-F864D168C8DC}"/>
    <cellStyle name="Normal 358" xfId="1983" xr:uid="{F70137C0-1B60-471E-9749-B03EEC7B0373}"/>
    <cellStyle name="Normal 358 2" xfId="1984" xr:uid="{0D27E225-6DFB-4A78-AFD1-3CFC294B000A}"/>
    <cellStyle name="Normal 358 2 2" xfId="1985" xr:uid="{07A6B6CB-7AEE-4D86-B3C1-D7DABD081E18}"/>
    <cellStyle name="Normal 358 3" xfId="1986" xr:uid="{2170FDD5-0F9D-4CCB-BB51-AADA4C063D8A}"/>
    <cellStyle name="Normal 359" xfId="1987" xr:uid="{334D2A22-09BF-4F67-86B6-EB1516B3157C}"/>
    <cellStyle name="Normal 359 2" xfId="1988" xr:uid="{C431DE3A-240C-46F3-A3A3-673A39182C65}"/>
    <cellStyle name="Normal 359 2 2" xfId="1989" xr:uid="{942751E9-7A02-4A6A-A949-045EB4201445}"/>
    <cellStyle name="Normal 359 3" xfId="1990" xr:uid="{69EF3C4A-AD2D-4531-B0F8-3A1374DE7015}"/>
    <cellStyle name="Normal 36" xfId="1991" xr:uid="{E67C5855-66D2-4E08-93BF-185BD8B7CEC9}"/>
    <cellStyle name="Normal 36 2" xfId="1992" xr:uid="{6FC71A3C-5656-4E94-9B31-63D68F5C5E69}"/>
    <cellStyle name="Normal 36 2 2" xfId="1993" xr:uid="{A4A7D03E-FD18-45C0-A2D4-574BB5333BED}"/>
    <cellStyle name="Normal 36 3" xfId="1994" xr:uid="{D4C9BCE7-FA2E-4F22-8A00-27E980EC6D31}"/>
    <cellStyle name="Normal 36 3 2" xfId="1995" xr:uid="{D848BF00-F273-4841-BD1A-0CE667BD37F9}"/>
    <cellStyle name="Normal 36 4" xfId="1996" xr:uid="{1352E661-53FC-435D-A1DD-C48BD7AD6FC9}"/>
    <cellStyle name="Normal 360" xfId="1997" xr:uid="{EF5E4462-1505-4201-BB7F-DF66E8CF1DDC}"/>
    <cellStyle name="Normal 360 2" xfId="1998" xr:uid="{09D23D3D-78F6-43B0-A2EE-C72B04A03AA2}"/>
    <cellStyle name="Normal 360 2 2" xfId="1999" xr:uid="{98753721-96FB-4B82-882C-F7261288E97C}"/>
    <cellStyle name="Normal 360 3" xfId="2000" xr:uid="{246FBE7F-DD36-43AF-BA5B-CA92ADCA1E7C}"/>
    <cellStyle name="Normal 360 4" xfId="2001" xr:uid="{28887B5A-DF28-42F6-841C-6333A33AA047}"/>
    <cellStyle name="Normal 361" xfId="2002" xr:uid="{26885194-5B4F-4462-B40C-AD1DE61B2BD6}"/>
    <cellStyle name="Normal 361 2" xfId="2003" xr:uid="{4463757D-392C-4955-B742-483DB4C6FAD3}"/>
    <cellStyle name="Normal 361 3" xfId="2004" xr:uid="{84226EBD-05E7-4E17-AB54-A69EC4CCCC1E}"/>
    <cellStyle name="Normal 362" xfId="2005" xr:uid="{2D7669CB-53B5-4002-BF42-222B9EB505B3}"/>
    <cellStyle name="Normal 362 2" xfId="2006" xr:uid="{6D00A076-44DA-431C-81F4-DFE3C8224E7F}"/>
    <cellStyle name="Normal 362 2 2" xfId="2007" xr:uid="{001F4259-6898-4557-9CF9-215A5227F19B}"/>
    <cellStyle name="Normal 362 3" xfId="2008" xr:uid="{6531F026-2D95-42A8-BCB8-E55F36203918}"/>
    <cellStyle name="Normal 363" xfId="2009" xr:uid="{4F4DEC9C-4193-4AE5-8D11-1AC25B7CFED7}"/>
    <cellStyle name="Normal 363 2" xfId="2010" xr:uid="{9B4DFD2A-1888-43EA-A396-FB5C63ED3B7A}"/>
    <cellStyle name="Normal 363 2 2" xfId="2011" xr:uid="{1493D702-7FA7-4D67-A164-C531A0A2FB0D}"/>
    <cellStyle name="Normal 363 3" xfId="2012" xr:uid="{C115A7E2-F9B3-42EC-83B9-D2986F62DEC5}"/>
    <cellStyle name="Normal 363 4" xfId="2013" xr:uid="{4A9C7BF1-459C-43CA-9AE5-5819F2E12AC6}"/>
    <cellStyle name="Normal 364" xfId="2014" xr:uid="{87DF9F32-CCF1-401B-9F6C-75C6C6E517B0}"/>
    <cellStyle name="Normal 364 2" xfId="2015" xr:uid="{85202689-5D60-4318-BF16-FB075BB116B0}"/>
    <cellStyle name="Normal 364 2 2" xfId="2016" xr:uid="{7FE7D030-02E1-4E00-9D6E-8D0907F0E251}"/>
    <cellStyle name="Normal 364 3" xfId="2017" xr:uid="{9570B5D1-B3EE-4809-BF71-5779C1516632}"/>
    <cellStyle name="Normal 365" xfId="2018" xr:uid="{F761F376-CE36-4B20-A3C1-70F9FD6B2740}"/>
    <cellStyle name="Normal 365 2" xfId="2019" xr:uid="{D337F324-6A98-45F2-8D16-8D321C054C7C}"/>
    <cellStyle name="Normal 365 2 2" xfId="2020" xr:uid="{79A887AA-732F-407A-91C2-CD88EE2A92CD}"/>
    <cellStyle name="Normal 365 3" xfId="2021" xr:uid="{D11F7BA9-6C68-46D2-A410-D2C74113739E}"/>
    <cellStyle name="Normal 366" xfId="2022" xr:uid="{A167590B-CB8A-49EB-A72F-4D93F370E1A7}"/>
    <cellStyle name="Normal 366 2" xfId="2023" xr:uid="{C969F36C-5F94-41AE-B9C2-7F51BD407B55}"/>
    <cellStyle name="Normal 366 2 2" xfId="2024" xr:uid="{1218CC13-7E1B-4D65-81BC-8577160DB200}"/>
    <cellStyle name="Normal 366 3" xfId="2025" xr:uid="{140912EB-ED4D-4F44-A147-BE530C8A98D8}"/>
    <cellStyle name="Normal 367" xfId="2026" xr:uid="{50BD661A-2D90-4264-BB7E-78CA9740D3CC}"/>
    <cellStyle name="Normal 367 2" xfId="2027" xr:uid="{15910CB7-5DCD-46EA-B444-ABD7C62BA82B}"/>
    <cellStyle name="Normal 367 2 2" xfId="2028" xr:uid="{B50540EE-B00E-48AB-82BB-5248ED2BE7EE}"/>
    <cellStyle name="Normal 367 3" xfId="2029" xr:uid="{19D6C06F-6B10-4A1F-BFB7-6DBAF9A672AD}"/>
    <cellStyle name="Normal 368" xfId="2030" xr:uid="{BAB14785-3B0D-4219-9E3A-580C1C3CD78A}"/>
    <cellStyle name="Normal 368 2" xfId="2031" xr:uid="{4574E238-34AC-491D-96E5-E79115B2483D}"/>
    <cellStyle name="Normal 368 2 2" xfId="2032" xr:uid="{78C1216F-4715-496C-AC59-925CC4C844D9}"/>
    <cellStyle name="Normal 368 3" xfId="2033" xr:uid="{1C1A9E07-33E5-491F-8E68-DEE8D06779C8}"/>
    <cellStyle name="Normal 368 4" xfId="2034" xr:uid="{BCB59FC9-ADC9-43D1-88B4-421026DC6D0C}"/>
    <cellStyle name="Normal 369" xfId="2035" xr:uid="{4D6911EC-CA9A-4B2A-AEB7-E8BF86F69901}"/>
    <cellStyle name="Normal 369 2" xfId="2036" xr:uid="{189AA951-A1B7-459B-8863-86912CE3DDC2}"/>
    <cellStyle name="Normal 369 2 2" xfId="2037" xr:uid="{D7CFE611-41F9-4ED1-8840-793C2BAEFEFE}"/>
    <cellStyle name="Normal 369 3" xfId="2038" xr:uid="{F54BAA78-C785-4683-B9F3-C77D4B0D40D3}"/>
    <cellStyle name="Normal 37" xfId="2039" xr:uid="{BDFE0F70-ED86-4F28-8630-EBD6A6BD7124}"/>
    <cellStyle name="Normal 37 2" xfId="2040" xr:uid="{0C2857C0-7C9F-49AB-BC92-B6D48079F9EA}"/>
    <cellStyle name="Normal 37 2 2" xfId="2041" xr:uid="{00267EEE-23EB-48E8-BB0A-1F99414B8F6C}"/>
    <cellStyle name="Normal 37 3" xfId="2042" xr:uid="{22CABEC5-D038-492F-9A92-2AD1DB7D2FE1}"/>
    <cellStyle name="Normal 37 3 2" xfId="2043" xr:uid="{75A8A28E-2151-425C-857D-43C7408006D0}"/>
    <cellStyle name="Normal 37 4" xfId="2044" xr:uid="{56C52468-6C78-47E0-A9D4-C56A9DBF797A}"/>
    <cellStyle name="Normal 370" xfId="2045" xr:uid="{70B98391-B058-44B1-AFAB-5D602B0C26CF}"/>
    <cellStyle name="Normal 370 2" xfId="2046" xr:uid="{31D23DF5-36C7-430F-821E-DA89258A4F02}"/>
    <cellStyle name="Normal 370 2 2" xfId="2047" xr:uid="{9989FCD0-0B4C-4F78-B0A1-2524A0FEDFB4}"/>
    <cellStyle name="Normal 370 3" xfId="2048" xr:uid="{D6334197-A6E1-41CF-BCBD-5CAEED1EE50F}"/>
    <cellStyle name="Normal 370 4" xfId="2049" xr:uid="{492F392D-B0C2-46E8-8F8D-2A59949BFF98}"/>
    <cellStyle name="Normal 371" xfId="2050" xr:uid="{EC67CDAB-1DD8-4500-B6E4-39E8B9B84091}"/>
    <cellStyle name="Normal 371 2" xfId="2051" xr:uid="{554468D3-4994-47D5-8A48-F714392AFE51}"/>
    <cellStyle name="Normal 371 2 2" xfId="2052" xr:uid="{9B270B24-5B31-4009-9489-AC1B7CC13B48}"/>
    <cellStyle name="Normal 371 3" xfId="2053" xr:uid="{FF7A8C46-D654-4037-BA1A-E7532938A195}"/>
    <cellStyle name="Normal 372" xfId="2054" xr:uid="{4F4B6907-56AF-44F3-9009-623F28BDF800}"/>
    <cellStyle name="Normal 372 2" xfId="2055" xr:uid="{C30DE224-B115-4817-90C8-F96FB26A46DC}"/>
    <cellStyle name="Normal 372 2 2" xfId="2056" xr:uid="{7D9A8A88-85AA-4FEC-B687-F72040280EAB}"/>
    <cellStyle name="Normal 372 3" xfId="2057" xr:uid="{908AB7C8-D2C6-4E1E-B1A2-BEA3D9A8B960}"/>
    <cellStyle name="Normal 373" xfId="2058" xr:uid="{BA413FD1-0220-406D-A807-76889C73C29D}"/>
    <cellStyle name="Normal 373 2" xfId="2059" xr:uid="{22035F55-50E2-464E-A44E-A317240DE7D2}"/>
    <cellStyle name="Normal 373 2 2" xfId="2060" xr:uid="{E0697F96-2716-4041-AAD5-6BE1C1612F1D}"/>
    <cellStyle name="Normal 373 3" xfId="2061" xr:uid="{6CB206C6-DE65-4F73-9F05-20805AE2F53E}"/>
    <cellStyle name="Normal 373 4" xfId="2062" xr:uid="{1F0C1F0C-8DEA-4B53-BB2F-5C71B0F8F1C2}"/>
    <cellStyle name="Normal 374" xfId="2063" xr:uid="{BE4FD845-013A-4C56-9777-00EC2622B6ED}"/>
    <cellStyle name="Normal 374 2" xfId="2064" xr:uid="{8D9A4924-E80A-45C6-BB6F-4D17CDE849BA}"/>
    <cellStyle name="Normal 374 2 2" xfId="2065" xr:uid="{563225E2-1E1D-4B9E-8CCB-F009F2BD512D}"/>
    <cellStyle name="Normal 374 3" xfId="2066" xr:uid="{7288B426-2812-433D-9807-947C7E93D75D}"/>
    <cellStyle name="Normal 375" xfId="2067" xr:uid="{62730EB9-0760-44C3-9C05-94C19EEB8878}"/>
    <cellStyle name="Normal 375 2" xfId="2068" xr:uid="{831A021B-6C9D-4046-B13F-31CD50E46C2F}"/>
    <cellStyle name="Normal 375 2 2" xfId="2069" xr:uid="{03291374-19AB-4513-AA7E-B9B5042B43C1}"/>
    <cellStyle name="Normal 375 3" xfId="2070" xr:uid="{E8CF8E12-F3B6-4AA2-8C8E-B90B850862F5}"/>
    <cellStyle name="Normal 375 4" xfId="2071" xr:uid="{4524C472-AAF6-430D-BA18-9A77AE61B783}"/>
    <cellStyle name="Normal 376" xfId="2072" xr:uid="{A0C2F329-BC3E-45ED-BA3B-8A1F43C80A3E}"/>
    <cellStyle name="Normal 376 2" xfId="2073" xr:uid="{22AB26A7-33B3-4F66-92DF-C23EF20AEF7A}"/>
    <cellStyle name="Normal 376 2 2" xfId="2074" xr:uid="{E24DA3F5-5A8B-4293-9F13-16125112E368}"/>
    <cellStyle name="Normal 376 3" xfId="2075" xr:uid="{2B85352F-3DA2-4F4E-AD1E-A31B61F91EDB}"/>
    <cellStyle name="Normal 377" xfId="2076" xr:uid="{1D4F8257-8375-411B-AE4A-1DC58EE8F16D}"/>
    <cellStyle name="Normal 377 2" xfId="2077" xr:uid="{6D790F08-6C63-40FD-83EF-00058C66EE57}"/>
    <cellStyle name="Normal 377 2 2" xfId="2078" xr:uid="{A9271015-C488-4601-989D-B3DFC82C970A}"/>
    <cellStyle name="Normal 377 3" xfId="2079" xr:uid="{F778033B-F550-4026-8DD1-FB1060D41A97}"/>
    <cellStyle name="Normal 378" xfId="2080" xr:uid="{121AA63D-4FE4-47F9-AF4E-D9D76C663CBF}"/>
    <cellStyle name="Normal 378 2" xfId="2081" xr:uid="{3FAC412C-85FB-4351-9CD1-71E581AB1336}"/>
    <cellStyle name="Normal 378 2 2" xfId="2082" xr:uid="{4A4FF60E-2C08-4B15-BD25-24E28C44FFD5}"/>
    <cellStyle name="Normal 378 3" xfId="2083" xr:uid="{078195F5-13B4-4E7D-A699-9D986DC9E691}"/>
    <cellStyle name="Normal 378 4" xfId="2084" xr:uid="{FCD72CF8-258B-43C3-9730-F80DE91062ED}"/>
    <cellStyle name="Normal 379" xfId="2085" xr:uid="{966CC760-C430-4BFC-9455-8497B46165E7}"/>
    <cellStyle name="Normal 379 2" xfId="2086" xr:uid="{FB984D2E-EBCE-4BD6-8770-54DCC903A0B4}"/>
    <cellStyle name="Normal 379 2 2" xfId="2087" xr:uid="{AFF4CE55-A52A-4A26-BC21-384DC2E66819}"/>
    <cellStyle name="Normal 379 3" xfId="2088" xr:uid="{0630EF6B-87FF-44C2-9DCA-0A8BAAD6EF19}"/>
    <cellStyle name="Normal 38" xfId="2089" xr:uid="{434F9F95-322A-4C04-A287-BF245648954B}"/>
    <cellStyle name="Normal 38 10" xfId="2090" xr:uid="{056851B3-4B13-4345-A820-51DB5B5B8BE7}"/>
    <cellStyle name="Normal 38 2" xfId="2091" xr:uid="{D52CE067-3E4C-4119-9A10-6522F31340C2}"/>
    <cellStyle name="Normal 38 2 2" xfId="2092" xr:uid="{4BF84538-90EA-4579-8FC3-E44DC6B029C9}"/>
    <cellStyle name="Normal 38 3" xfId="2093" xr:uid="{31B88495-7D9B-441D-8D50-F3022D4211C5}"/>
    <cellStyle name="Normal 38 3 2" xfId="2094" xr:uid="{9B1E7AEA-36B5-4BB9-B9BA-38AFE0759B48}"/>
    <cellStyle name="Normal 38 4" xfId="2095" xr:uid="{17F536DC-895C-4D86-B88B-0F917A21B8C8}"/>
    <cellStyle name="Normal 380" xfId="2096" xr:uid="{6947F291-B29D-42B2-AD86-222F1A80D320}"/>
    <cellStyle name="Normal 380 2" xfId="2097" xr:uid="{036D9748-04C9-4DDF-9381-C8914E06418E}"/>
    <cellStyle name="Normal 380 2 2" xfId="2098" xr:uid="{8C8EFE00-017A-4B5B-9367-6DD52B37D79A}"/>
    <cellStyle name="Normal 380 3" xfId="2099" xr:uid="{E5FD9C6B-8D5D-4807-9F49-44D957CD6C44}"/>
    <cellStyle name="Normal 381" xfId="2100" xr:uid="{701FCA06-0D0F-4C2A-8898-CC57E5F10484}"/>
    <cellStyle name="Normal 381 2" xfId="2101" xr:uid="{8143E403-0C74-40AA-97BE-7801ED0981C2}"/>
    <cellStyle name="Normal 381 2 2" xfId="2102" xr:uid="{CDB942FC-3FFA-45D0-8B13-2468F636003B}"/>
    <cellStyle name="Normal 381 3" xfId="2103" xr:uid="{A21F51BC-755D-4D97-807D-3890A99EBF88}"/>
    <cellStyle name="Normal 381 4" xfId="2104" xr:uid="{FF6F4BDB-DDA4-4318-85D3-1429CD0B9CA5}"/>
    <cellStyle name="Normal 382" xfId="2105" xr:uid="{AB4CB588-2E13-4DB1-A364-D1EC4D9841B3}"/>
    <cellStyle name="Normal 382 2" xfId="2106" xr:uid="{8BD9C45A-D561-45D8-9EB2-4613E71100F8}"/>
    <cellStyle name="Normal 383" xfId="2107" xr:uid="{B3E8969E-5E0E-43D0-80FD-111E35B21F64}"/>
    <cellStyle name="Normal 383 2" xfId="2108" xr:uid="{2FDAD75A-9206-4651-83E9-6AAF46F79881}"/>
    <cellStyle name="Normal 383 2 2" xfId="2109" xr:uid="{708D5936-A411-40EE-8B6E-53836358EB56}"/>
    <cellStyle name="Normal 383 3" xfId="2110" xr:uid="{795939A5-E901-41BC-8A10-B829811AE16C}"/>
    <cellStyle name="Normal 384" xfId="2111" xr:uid="{E1E4649D-B8DB-4F9A-A1C0-186A487DDA19}"/>
    <cellStyle name="Normal 384 2" xfId="2112" xr:uid="{B76B82A7-C9F4-463F-BC6E-283AC540C617}"/>
    <cellStyle name="Normal 384 2 2" xfId="2113" xr:uid="{201027D3-1B1D-4892-9C3A-76937401E078}"/>
    <cellStyle name="Normal 384 3" xfId="2114" xr:uid="{FF25008F-34F6-4E07-98B9-F1A14192A831}"/>
    <cellStyle name="Normal 385" xfId="2115" xr:uid="{C7C333DC-BA2B-4CAE-813B-8A3CE253E3AB}"/>
    <cellStyle name="Normal 385 2" xfId="2116" xr:uid="{C78D8122-23A7-4E23-8D7F-3E080C90C7F2}"/>
    <cellStyle name="Normal 385 2 2" xfId="2117" xr:uid="{47274944-A584-4C0A-AA7E-BC6CC5570A5A}"/>
    <cellStyle name="Normal 385 3" xfId="2118" xr:uid="{97557B56-3466-46C7-9771-446BA27DE9E4}"/>
    <cellStyle name="Normal 386" xfId="2119" xr:uid="{1950F5C7-2887-4BBA-B909-46F0F4C1F70B}"/>
    <cellStyle name="Normal 386 2" xfId="2120" xr:uid="{AB517D8B-DAAD-4866-864A-3200B0CFBADE}"/>
    <cellStyle name="Normal 386 2 2" xfId="2121" xr:uid="{5E4F86E5-5571-45D2-99BD-E20F2665D325}"/>
    <cellStyle name="Normal 386 3" xfId="2122" xr:uid="{7573A11D-ED21-4E3B-8189-88799F3C46C1}"/>
    <cellStyle name="Normal 387" xfId="2123" xr:uid="{8902B424-AAB0-41E2-A208-7C14D703B9CA}"/>
    <cellStyle name="Normal 387 2" xfId="2124" xr:uid="{F31D804B-78F9-477C-A633-EB4852A707AD}"/>
    <cellStyle name="Normal 387 2 2" xfId="2125" xr:uid="{DD9AFB8B-7AB4-4006-A123-612DB76894D0}"/>
    <cellStyle name="Normal 387 3" xfId="2126" xr:uid="{886A8FF4-0F30-45A5-A55C-48ADB1D19BF0}"/>
    <cellStyle name="Normal 388" xfId="2127" xr:uid="{A2CEE815-1FAE-4457-8F29-04BFF8BBF90B}"/>
    <cellStyle name="Normal 388 2" xfId="2128" xr:uid="{24A3C03A-0D6F-47C0-82E4-A5261BC2EC6A}"/>
    <cellStyle name="Normal 388 2 2" xfId="2129" xr:uid="{78F0692D-00ED-46A6-BBEF-10CAFC65DD1F}"/>
    <cellStyle name="Normal 388 3" xfId="2130" xr:uid="{D9359891-16A0-4AC1-8813-2F847A91D55A}"/>
    <cellStyle name="Normal 389" xfId="2131" xr:uid="{9F050288-4958-417A-88CD-D460C9443886}"/>
    <cellStyle name="Normal 389 2" xfId="2132" xr:uid="{0964AD4F-7A14-4903-8EA8-C1EE6B550BCD}"/>
    <cellStyle name="Normal 389 2 2" xfId="2133" xr:uid="{19E09D6D-4C36-4AB6-B280-038192F204A9}"/>
    <cellStyle name="Normal 389 3" xfId="2134" xr:uid="{451D0003-428A-4BDF-98F7-0B1BE0D91EEE}"/>
    <cellStyle name="Normal 39" xfId="2135" xr:uid="{187D8FD2-14B4-492E-89E3-5FE81CDD043B}"/>
    <cellStyle name="Normal 39 2" xfId="2136" xr:uid="{C32484A6-1417-483B-BCF9-F88C1B893752}"/>
    <cellStyle name="Normal 39 2 2" xfId="2137" xr:uid="{9CE75CA2-EDF6-4F14-B70E-CA06636A1EDB}"/>
    <cellStyle name="Normal 39 3" xfId="2138" xr:uid="{F2758CC2-006E-4B31-85B8-32A497937C72}"/>
    <cellStyle name="Normal 39 3 2" xfId="2139" xr:uid="{15274498-D602-403B-AEF7-0ABA8375D32B}"/>
    <cellStyle name="Normal 39 4" xfId="2140" xr:uid="{A59ED6C3-4FE9-4CA6-A098-190F88893955}"/>
    <cellStyle name="Normal 390" xfId="2141" xr:uid="{3364AF49-E7F8-41B8-A049-2863A9FF4259}"/>
    <cellStyle name="Normal 390 2" xfId="2142" xr:uid="{1EF001C1-665A-4CDC-8866-EA6A0FAB0271}"/>
    <cellStyle name="Normal 390 2 2" xfId="2143" xr:uid="{B6265D05-ECFF-4613-ACA8-A508893C9442}"/>
    <cellStyle name="Normal 390 3" xfId="2144" xr:uid="{07B928EE-B7D5-4910-8D00-4DFB5D4A4519}"/>
    <cellStyle name="Normal 391" xfId="2145" xr:uid="{9EA16949-C46B-4055-A359-0FBEE6886113}"/>
    <cellStyle name="Normal 391 2" xfId="2146" xr:uid="{B4C5F724-AC6F-4EDC-9D9A-9FBD5CB6BE17}"/>
    <cellStyle name="Normal 391 2 2" xfId="2147" xr:uid="{231544B7-8FFB-4527-980C-965597EFB058}"/>
    <cellStyle name="Normal 391 3" xfId="2148" xr:uid="{8D2AA455-044C-4FCC-A5B8-32986AB4C8C6}"/>
    <cellStyle name="Normal 392" xfId="2149" xr:uid="{4683EB19-B258-4B2F-8174-294A58BFDD0C}"/>
    <cellStyle name="Normal 392 2" xfId="2150" xr:uid="{5B8385B8-0D95-41DC-8295-824DFD0201FE}"/>
    <cellStyle name="Normal 392 2 2" xfId="2151" xr:uid="{ECFAFABE-83D3-49BC-8066-A9448FC1046B}"/>
    <cellStyle name="Normal 392 3" xfId="2152" xr:uid="{24CA16F5-FD37-49C9-8A86-85C0AD7DBC1D}"/>
    <cellStyle name="Normal 393" xfId="2153" xr:uid="{A74BF6B1-BB25-4E1D-A933-16BDEF2BC47E}"/>
    <cellStyle name="Normal 393 2" xfId="2154" xr:uid="{F7952B5B-04F7-480B-BE23-F681EDAD5F48}"/>
    <cellStyle name="Normal 393 2 2" xfId="2155" xr:uid="{D49A3C99-0D6F-4083-9E12-CF74E73D0BA8}"/>
    <cellStyle name="Normal 393 3" xfId="2156" xr:uid="{9248D3FE-1509-4631-B878-104FCB51D5D2}"/>
    <cellStyle name="Normal 394" xfId="2157" xr:uid="{766DDCD5-4B94-476B-B368-BE8A5E95E005}"/>
    <cellStyle name="Normal 394 2" xfId="2158" xr:uid="{04601F27-FCC8-4671-9A9C-2C81C93B2446}"/>
    <cellStyle name="Normal 394 2 2" xfId="2159" xr:uid="{536AEFEA-17D9-4156-A04E-D01A71E95BC6}"/>
    <cellStyle name="Normal 394 3" xfId="2160" xr:uid="{0E4957EE-0F0E-41C5-8DDF-728B70D6264D}"/>
    <cellStyle name="Normal 395" xfId="2161" xr:uid="{F6A520AF-DEFC-44F9-A9C3-97B94668D87A}"/>
    <cellStyle name="Normal 395 2" xfId="2162" xr:uid="{497BE7D6-CA3D-4755-9AAA-ED7C0F5198DA}"/>
    <cellStyle name="Normal 395 2 2" xfId="2163" xr:uid="{39B7B139-5702-4570-892B-FB4845B2F5EE}"/>
    <cellStyle name="Normal 395 3" xfId="2164" xr:uid="{F572193C-C261-4171-BEF9-355E9932D973}"/>
    <cellStyle name="Normal 396" xfId="2165" xr:uid="{8E008CA5-8868-458E-AF4D-70228012DE54}"/>
    <cellStyle name="Normal 396 2" xfId="2166" xr:uid="{BDD97DF9-730F-40F8-8BCE-B0A33FF7099F}"/>
    <cellStyle name="Normal 397" xfId="2167" xr:uid="{B8B0FA71-3900-4E0F-8DD8-A952D66320CE}"/>
    <cellStyle name="Normal 397 2" xfId="2168" xr:uid="{9E0304A5-9A78-4E7B-9D9B-D0E635CF95FE}"/>
    <cellStyle name="Normal 397 2 2" xfId="2169" xr:uid="{2B3F4610-0EBD-46B0-8A5D-E22BCEF4D571}"/>
    <cellStyle name="Normal 397 3" xfId="2170" xr:uid="{7A41230D-6D4E-459A-97CA-F864B304A823}"/>
    <cellStyle name="Normal 398" xfId="2171" xr:uid="{03B1899F-C5BF-4CFC-87AF-018CFECC894A}"/>
    <cellStyle name="Normal 398 2" xfId="2172" xr:uid="{B8BBF9ED-A87C-4987-8A17-A95E4559A876}"/>
    <cellStyle name="Normal 398 2 2" xfId="2173" xr:uid="{FC252D61-C197-4F0E-83B2-989A0DAF495A}"/>
    <cellStyle name="Normal 398 3" xfId="2174" xr:uid="{CB449CF6-65D6-45BA-AD55-FBDA606E4BB1}"/>
    <cellStyle name="Normal 399" xfId="2175" xr:uid="{F9860B5A-4E17-428D-9129-8475D1994391}"/>
    <cellStyle name="Normal 399 2" xfId="2176" xr:uid="{84E9CC51-0D28-4EAC-B02D-2A609F246638}"/>
    <cellStyle name="Normal 399 2 2" xfId="2177" xr:uid="{450AAC9E-D97F-454C-87AD-13B5A2987051}"/>
    <cellStyle name="Normal 399 3" xfId="2178" xr:uid="{3855416A-628C-4DC7-B31D-0179A36423CB}"/>
    <cellStyle name="Normal 4" xfId="6" xr:uid="{00000000-0005-0000-0000-000006000000}"/>
    <cellStyle name="Normal 4 2" xfId="2180" xr:uid="{433D4631-209C-4017-871F-98C85D19507C}"/>
    <cellStyle name="Normal 4 2 2" xfId="2181" xr:uid="{5AEE642B-9A5F-4240-86E7-7C95B33B0CA1}"/>
    <cellStyle name="Normal 4 2 2 2" xfId="2182" xr:uid="{FFC7EAA4-A0C4-45B6-B18E-54C4EA086813}"/>
    <cellStyle name="Normal 4 2 3" xfId="2183" xr:uid="{65873C9B-CDAE-4A7A-8680-5105ABB7EBA6}"/>
    <cellStyle name="Normal 4 2 4" xfId="2184" xr:uid="{56B96285-B6C1-4B73-912A-3CCF7233505A}"/>
    <cellStyle name="Normal 4 3" xfId="2185" xr:uid="{E27897FB-FA1C-4956-B21C-1214A5281C83}"/>
    <cellStyle name="Normal 4 3 2" xfId="2186" xr:uid="{192AEBEF-99F0-47E3-BC24-4FD42854F731}"/>
    <cellStyle name="Normal 4 4" xfId="2187" xr:uid="{B891200B-11DD-482E-B292-87A73F11A774}"/>
    <cellStyle name="Normal 4 4 2" xfId="3211" xr:uid="{0348C11D-CAB2-445C-96E9-573BC467E873}"/>
    <cellStyle name="Normal 4 5" xfId="2188" xr:uid="{05A80DBD-B157-406B-8F04-79C98C708176}"/>
    <cellStyle name="Normal 4 6" xfId="2179" xr:uid="{2D07971D-9EE5-4443-ADA9-D4732F68D1F6}"/>
    <cellStyle name="Normal 40" xfId="2189" xr:uid="{86B557AE-8196-43DD-862A-90B173F1C156}"/>
    <cellStyle name="Normal 40 2" xfId="2190" xr:uid="{5DF5B106-9E09-47E9-B5B4-2500DEA4BF75}"/>
    <cellStyle name="Normal 40 2 2" xfId="2191" xr:uid="{28622A48-9B9F-4DC1-87E7-BB8A6C450D90}"/>
    <cellStyle name="Normal 40 3" xfId="2192" xr:uid="{913FDFCB-BE91-43B6-806B-3D561175737F}"/>
    <cellStyle name="Normal 40 3 2" xfId="2193" xr:uid="{561E2BD6-208A-4C61-9F6F-5E41DB7B8B49}"/>
    <cellStyle name="Normal 40 4" xfId="2194" xr:uid="{7693626E-60A7-4757-A0F4-27902D6D716F}"/>
    <cellStyle name="Normal 400" xfId="2195" xr:uid="{11F6FABC-2046-4454-BF68-D7084FC61361}"/>
    <cellStyle name="Normal 400 2" xfId="2196" xr:uid="{6D806718-FBC9-4341-B002-A1A229DCA86D}"/>
    <cellStyle name="Normal 400 2 2" xfId="2197" xr:uid="{085AA9FD-3C7E-4250-A94A-89514B788273}"/>
    <cellStyle name="Normal 400 3" xfId="2198" xr:uid="{BCBD4D17-E856-4481-A1CA-90A20BE608D9}"/>
    <cellStyle name="Normal 401" xfId="2199" xr:uid="{E3CA75DD-80C2-4FCA-B3B0-E1B460A1E0D2}"/>
    <cellStyle name="Normal 401 2" xfId="2200" xr:uid="{D09AE053-BBB4-431D-880D-B85B3CA9731E}"/>
    <cellStyle name="Normal 401 2 2" xfId="2201" xr:uid="{7E497DD4-8EFF-483A-91C0-578FCB4C474F}"/>
    <cellStyle name="Normal 401 3" xfId="2202" xr:uid="{7809DCB6-19B0-4484-AB9B-DBB103CF5919}"/>
    <cellStyle name="Normal 402" xfId="2203" xr:uid="{8B9B03A0-39B1-4D11-82A2-EA2F69983DEB}"/>
    <cellStyle name="Normal 402 2" xfId="2204" xr:uid="{321D399F-03DD-47DE-9623-9DB65BE7F1AF}"/>
    <cellStyle name="Normal 402 2 2" xfId="2205" xr:uid="{09B85A98-5F0C-47E8-B006-DF5AA36B5DCF}"/>
    <cellStyle name="Normal 402 3" xfId="2206" xr:uid="{B20AA3E0-9A89-43C4-BA3D-3429BE1362EF}"/>
    <cellStyle name="Normal 403" xfId="2207" xr:uid="{BD0C1084-A89C-4153-98BE-CDFCDB92FF7A}"/>
    <cellStyle name="Normal 403 2" xfId="2208" xr:uid="{EAC38AED-C2EF-4F8A-8D5B-3866B1C87AB9}"/>
    <cellStyle name="Normal 403 2 2" xfId="2209" xr:uid="{99FB3AA4-736F-4337-83C6-783AF65BD851}"/>
    <cellStyle name="Normal 403 3" xfId="2210" xr:uid="{9028A5FB-1165-418C-8C4E-843C9494AF81}"/>
    <cellStyle name="Normal 404" xfId="2211" xr:uid="{7B4B9E16-C3E2-4ACB-BB1E-E8B671DE6C48}"/>
    <cellStyle name="Normal 404 2" xfId="2212" xr:uid="{09490A64-7D6C-4708-8DAD-7D1DEAEDD9CA}"/>
    <cellStyle name="Normal 404 2 2" xfId="2213" xr:uid="{BC3C2147-BC77-4435-926B-6738F46F5E74}"/>
    <cellStyle name="Normal 404 3" xfId="2214" xr:uid="{36526470-62E1-4832-98CA-A5F3B80131D2}"/>
    <cellStyle name="Normal 405" xfId="2215" xr:uid="{330CB390-C98A-4A61-BBAF-6A9574627130}"/>
    <cellStyle name="Normal 405 2" xfId="2216" xr:uid="{F6C5C0A8-AEFC-40DC-8A0D-81FB02B5CE37}"/>
    <cellStyle name="Normal 405 2 2" xfId="2217" xr:uid="{EB9EF95B-4084-4C8E-B1C5-962FD3265483}"/>
    <cellStyle name="Normal 405 3" xfId="2218" xr:uid="{4A9D5FF3-F9C9-4AFE-A69A-D0A9E2EDF531}"/>
    <cellStyle name="Normal 406" xfId="2219" xr:uid="{DDADAB89-4AE5-4776-A96E-CFF12DD5032E}"/>
    <cellStyle name="Normal 406 2" xfId="2220" xr:uid="{F099D88F-2565-4A1F-A5EA-05B15FA97040}"/>
    <cellStyle name="Normal 406 2 2" xfId="2221" xr:uid="{1E848D7F-13CB-414A-9657-5887B1331BAE}"/>
    <cellStyle name="Normal 406 3" xfId="2222" xr:uid="{F4327A4B-F1EB-4DF5-A3FF-3BB658114196}"/>
    <cellStyle name="Normal 407" xfId="2223" xr:uid="{89784D94-51D3-4D83-A318-31D2DAB103BC}"/>
    <cellStyle name="Normal 408" xfId="2224" xr:uid="{C8C9B586-CEB3-4EE3-810D-A89A927A5DB3}"/>
    <cellStyle name="Normal 408 2" xfId="2225" xr:uid="{E7BC59AD-00BC-4C35-B37D-E95A039E4619}"/>
    <cellStyle name="Normal 408 2 2" xfId="2226" xr:uid="{2F3BA1E2-5B71-44B1-8355-F43114FEDEB2}"/>
    <cellStyle name="Normal 408 3" xfId="2227" xr:uid="{2E8374E8-07ED-4A68-923D-44131D7255DA}"/>
    <cellStyle name="Normal 409" xfId="2228" xr:uid="{D2E1075D-3D57-4A5C-93A5-871FE9708B08}"/>
    <cellStyle name="Normal 409 2" xfId="2229" xr:uid="{5D71B094-84DF-494A-8400-1111ADEE9FF8}"/>
    <cellStyle name="Normal 409 2 2" xfId="2230" xr:uid="{8BDD26D8-701F-4BA4-BAC5-0AC5C2B2FFA5}"/>
    <cellStyle name="Normal 409 3" xfId="2231" xr:uid="{1D90A5EF-7047-416D-B184-CA7C68652126}"/>
    <cellStyle name="Normal 41" xfId="2232" xr:uid="{FF1B2315-B03A-4295-90BC-5B60C184BCA3}"/>
    <cellStyle name="Normal 41 2" xfId="2233" xr:uid="{8D492E3F-A5B1-4EDA-A3E7-04DAD7904D19}"/>
    <cellStyle name="Normal 41 2 2" xfId="2234" xr:uid="{919317D5-5424-473D-AEF5-6675B940D089}"/>
    <cellStyle name="Normal 41 3" xfId="2235" xr:uid="{A1D00EB9-7110-42C8-83DD-6DA78E9DED0D}"/>
    <cellStyle name="Normal 41 3 2" xfId="2236" xr:uid="{4FBD2D57-2863-42D3-B396-EBFB116116F7}"/>
    <cellStyle name="Normal 41 4" xfId="2237" xr:uid="{ADF4DAD6-2920-4DC5-814F-FFBB1EDE63D4}"/>
    <cellStyle name="Normal 410" xfId="2238" xr:uid="{F1CCC0C3-9326-4F59-9AAC-2A6690BAB827}"/>
    <cellStyle name="Normal 410 2" xfId="2239" xr:uid="{1BD9F597-1F07-42CB-885E-EC837F6E5FA1}"/>
    <cellStyle name="Normal 410 2 2" xfId="2240" xr:uid="{9EBBF519-E487-4AA4-A8A1-FED3A11E9513}"/>
    <cellStyle name="Normal 410 3" xfId="2241" xr:uid="{84F4CDAA-0D18-4018-A3BD-F0B7B8EA640B}"/>
    <cellStyle name="Normal 411" xfId="2242" xr:uid="{6B1CFF5B-1C36-4D02-82A8-1D1CA639F296}"/>
    <cellStyle name="Normal 411 2" xfId="2243" xr:uid="{4FFE10F2-CCDC-4105-A571-1ECC0F836DB7}"/>
    <cellStyle name="Normal 411 2 2" xfId="2244" xr:uid="{70CD3CF1-19D2-45F1-9E0C-5909C6E1A93E}"/>
    <cellStyle name="Normal 411 3" xfId="2245" xr:uid="{68B06A12-F672-4669-B696-9F60D2D8CD6A}"/>
    <cellStyle name="Normal 412" xfId="2246" xr:uid="{5D910754-8488-4829-9995-0F7083C81A8B}"/>
    <cellStyle name="Normal 412 2" xfId="2247" xr:uid="{9F7533C4-84E2-44AC-9701-AB6D5AA08C3B}"/>
    <cellStyle name="Normal 412 2 2" xfId="2248" xr:uid="{F1B6689F-E47D-47E1-B838-B0BD116907EB}"/>
    <cellStyle name="Normal 412 3" xfId="2249" xr:uid="{B9E78A24-8F84-448A-B44B-ACFC3D3F76A5}"/>
    <cellStyle name="Normal 413" xfId="2250" xr:uid="{93F944D5-94EF-424A-8ACF-393C119CE842}"/>
    <cellStyle name="Normal 413 2" xfId="2251" xr:uid="{99FA604B-C8A9-4BB8-B1A9-F0F16F1A42A7}"/>
    <cellStyle name="Normal 413 2 2" xfId="2252" xr:uid="{555B1EEF-5199-4D90-8536-E0F5EC55E8F1}"/>
    <cellStyle name="Normal 413 3" xfId="2253" xr:uid="{78950E9C-E596-4F15-B77F-4AACCDFA941E}"/>
    <cellStyle name="Normal 414" xfId="2254" xr:uid="{5D610A75-5A59-4827-A99F-D027308E1435}"/>
    <cellStyle name="Normal 414 2" xfId="2255" xr:uid="{748C34AF-468F-47BB-8461-A50E2653C5D9}"/>
    <cellStyle name="Normal 414 2 2" xfId="2256" xr:uid="{4D17E4B1-67F0-4FF1-832B-398BC86C6834}"/>
    <cellStyle name="Normal 414 3" xfId="2257" xr:uid="{70A72B87-6DA1-47ED-80C3-0FD15F6410F5}"/>
    <cellStyle name="Normal 415" xfId="2258" xr:uid="{80D349AB-8C7D-4D8F-9F1C-1C6A09257B9B}"/>
    <cellStyle name="Normal 415 2" xfId="2259" xr:uid="{0FD344D9-CC0C-4FD9-BEE6-F3D3AB5827D8}"/>
    <cellStyle name="Normal 416" xfId="2260" xr:uid="{E6A79508-77E5-4D09-960C-7A92CE9ACA6E}"/>
    <cellStyle name="Normal 416 2" xfId="2261" xr:uid="{29AC31ED-4D88-480B-8B82-6D47789A6E83}"/>
    <cellStyle name="Normal 417" xfId="2262" xr:uid="{8A68E2AA-BC8B-4251-9858-E8F4B5BEA2C1}"/>
    <cellStyle name="Normal 417 2" xfId="2263" xr:uid="{19F5521E-4B38-4D5B-92F2-414D0C8B6785}"/>
    <cellStyle name="Normal 418" xfId="2264" xr:uid="{DBB9F7E8-346C-4398-95A8-AE2DAE13B3AF}"/>
    <cellStyle name="Normal 418 2" xfId="2265" xr:uid="{E959101E-6D95-4BC5-B637-3692D02D077C}"/>
    <cellStyle name="Normal 419" xfId="2266" xr:uid="{D1F49118-6D60-404C-BF1F-387A5A37C3CC}"/>
    <cellStyle name="Normal 419 2" xfId="2267" xr:uid="{3601DD71-39B1-4F23-8A2A-1199A4A29AE3}"/>
    <cellStyle name="Normal 42" xfId="2268" xr:uid="{0DA1A4A2-7FD6-4788-9B5C-34C382175838}"/>
    <cellStyle name="Normal 42 2" xfId="2269" xr:uid="{6BD436B1-5E9C-477C-813A-C3947EF60A17}"/>
    <cellStyle name="Normal 42 2 2" xfId="2270" xr:uid="{F36C4921-CCC9-4BA6-8163-F3C6EBC74CF5}"/>
    <cellStyle name="Normal 42 2 2 2" xfId="2271" xr:uid="{BCA028BC-874F-4A0C-B753-49ABD8A4886C}"/>
    <cellStyle name="Normal 42 2 3" xfId="2272" xr:uid="{0D2F2027-832D-4A18-A394-A45BB01D192D}"/>
    <cellStyle name="Normal 42 3" xfId="2273" xr:uid="{57B4A5FE-F8F6-4084-81C3-89FA963B98E8}"/>
    <cellStyle name="Normal 42 3 2" xfId="2274" xr:uid="{7CE96136-0F6D-414E-8567-B0D463025A87}"/>
    <cellStyle name="Normal 42 4" xfId="2275" xr:uid="{836CC782-574C-4EA7-904C-293A0A1DA926}"/>
    <cellStyle name="Normal 420" xfId="2276" xr:uid="{68573E3E-D076-4280-B344-A5971F7B3017}"/>
    <cellStyle name="Normal 420 2" xfId="2277" xr:uid="{2D6FC066-3048-4FD0-A2C7-8F9BD02ED39D}"/>
    <cellStyle name="Normal 421" xfId="2278" xr:uid="{4A5C3DCA-EB31-45E2-BD43-9DD2EC5252E1}"/>
    <cellStyle name="Normal 421 2" xfId="2279" xr:uid="{CD1BA173-84A9-4CA4-B7FE-231E8EF15276}"/>
    <cellStyle name="Normal 422" xfId="2280" xr:uid="{18B9D662-0721-4931-A7C7-3D4BF9B4AEAF}"/>
    <cellStyle name="Normal 422 2" xfId="2281" xr:uid="{B36F449E-A2C3-463A-8DED-A30196A42869}"/>
    <cellStyle name="Normal 423" xfId="2282" xr:uid="{C276405C-F7E6-453E-9B75-FB3A5DABA5EE}"/>
    <cellStyle name="Normal 423 2" xfId="2283" xr:uid="{86664E9B-C870-4419-AD61-D0B62FDB8F5D}"/>
    <cellStyle name="Normal 424" xfId="2284" xr:uid="{3AD24002-33CB-4404-8785-EADAD1B23622}"/>
    <cellStyle name="Normal 424 2" xfId="2285" xr:uid="{4134C90E-6DC2-4118-A260-F72E50015262}"/>
    <cellStyle name="Normal 425" xfId="2286" xr:uid="{BE16F913-B8A8-4213-A408-AE50D3A0E1F1}"/>
    <cellStyle name="Normal 425 2" xfId="2287" xr:uid="{D6FB0838-FD59-4F94-8173-6FFB67AF807B}"/>
    <cellStyle name="Normal 426" xfId="2288" xr:uid="{9D024225-B74F-4D0C-89D9-62AB32FEE2C1}"/>
    <cellStyle name="Normal 426 2" xfId="2289" xr:uid="{E22CA0B3-6DAF-47CA-86B8-740874226BA7}"/>
    <cellStyle name="Normal 427" xfId="2290" xr:uid="{AA8D75AA-4D32-4D66-AA12-0CC0C2B82A23}"/>
    <cellStyle name="Normal 427 2" xfId="2291" xr:uid="{4BD4E5C9-404B-46EE-99DF-BBDDABC988DC}"/>
    <cellStyle name="Normal 428" xfId="2292" xr:uid="{F8F33C36-AB6F-45BF-BFA0-A4C54ED8D06D}"/>
    <cellStyle name="Normal 428 2" xfId="2293" xr:uid="{2327A963-AD36-4CBD-9322-F8336EDC1A27}"/>
    <cellStyle name="Normal 429" xfId="2294" xr:uid="{92AFDD54-B3EC-413A-BE39-E48F655018AE}"/>
    <cellStyle name="Normal 429 2" xfId="2295" xr:uid="{95F52213-4C44-4C39-B71B-DF8539749576}"/>
    <cellStyle name="Normal 43" xfId="2296" xr:uid="{D962DF1E-3328-4552-A195-08AAD06ABB24}"/>
    <cellStyle name="Normal 43 2" xfId="2297" xr:uid="{2CD151EE-1D19-4361-9F21-98AF4F1B8DE0}"/>
    <cellStyle name="Normal 43 2 2" xfId="2298" xr:uid="{CA5FAB8F-96EB-44CE-A513-6A6A130AD3BB}"/>
    <cellStyle name="Normal 43 2 2 2" xfId="2299" xr:uid="{90E7DADA-B4EA-4BCA-B165-A78AFC350587}"/>
    <cellStyle name="Normal 43 2 3" xfId="2300" xr:uid="{5032322A-84DA-411F-A38F-580D309AFB15}"/>
    <cellStyle name="Normal 43 3" xfId="2301" xr:uid="{B794CA86-48D4-4469-B97F-C1EE32E04B60}"/>
    <cellStyle name="Normal 43 3 2" xfId="2302" xr:uid="{3C7C8B67-B693-4D2F-BD17-F2F5D45653FA}"/>
    <cellStyle name="Normal 43 4" xfId="2303" xr:uid="{C88D748B-C7A4-4714-9698-EF35E853F856}"/>
    <cellStyle name="Normal 430" xfId="2304" xr:uid="{C03673D0-EB5B-4156-91B4-C6E31E925B17}"/>
    <cellStyle name="Normal 430 2" xfId="2305" xr:uid="{241330C3-4964-49EB-AA64-4A1DB8341CA0}"/>
    <cellStyle name="Normal 431" xfId="2306" xr:uid="{E9D99010-DBFA-43FD-9CAA-1A8FD8C251D7}"/>
    <cellStyle name="Normal 431 2" xfId="2307" xr:uid="{30ADB73A-480A-4AC1-B60A-95DA13A001E0}"/>
    <cellStyle name="Normal 432" xfId="2308" xr:uid="{9AD4B063-4EDC-4E82-A6FB-11768ABD89D3}"/>
    <cellStyle name="Normal 432 2" xfId="2309" xr:uid="{B09761D5-454F-488B-B6CA-6BE17D28DCBE}"/>
    <cellStyle name="Normal 433" xfId="2310" xr:uid="{37D697CE-BD48-4F3F-8863-31A0A8EF1ADA}"/>
    <cellStyle name="Normal 433 2" xfId="2311" xr:uid="{25BE5E37-A483-4180-BB26-007706075A7D}"/>
    <cellStyle name="Normal 434" xfId="2312" xr:uid="{83E1457D-1807-4D56-ABCD-EB0DC6E5FEF7}"/>
    <cellStyle name="Normal 434 2" xfId="2313" xr:uid="{FB8CF200-2621-4ACA-9792-2999409A319A}"/>
    <cellStyle name="Normal 435" xfId="2314" xr:uid="{0860BF74-152F-4C5F-8C3F-782F59E45D05}"/>
    <cellStyle name="Normal 435 2" xfId="2315" xr:uid="{3E539681-C858-4257-8E9B-A329F4447A2B}"/>
    <cellStyle name="Normal 436" xfId="2316" xr:uid="{84C5A343-1FCA-4E1F-9C68-C4A5CD96DAD4}"/>
    <cellStyle name="Normal 436 2" xfId="2317" xr:uid="{AD41E4D2-9D26-4F16-93B6-EAE30B95A3AA}"/>
    <cellStyle name="Normal 437" xfId="2318" xr:uid="{CB724665-9A97-4236-9B9F-196526FC7C8C}"/>
    <cellStyle name="Normal 437 2" xfId="2319" xr:uid="{1A36D317-CCF1-40C7-B4DF-87B56C2B1105}"/>
    <cellStyle name="Normal 438" xfId="2320" xr:uid="{150D076A-C0AD-4C79-BCAA-08BC764146DD}"/>
    <cellStyle name="Normal 438 2" xfId="2321" xr:uid="{19F008F6-68C3-4AB1-BC89-F02867CC84CC}"/>
    <cellStyle name="Normal 439" xfId="2322" xr:uid="{E0279602-4043-4A5C-9F94-EFFDFD59431F}"/>
    <cellStyle name="Normal 439 2" xfId="2323" xr:uid="{64F96EF5-9997-4463-AA06-BD255CFD801B}"/>
    <cellStyle name="Normal 44" xfId="2324" xr:uid="{8DC276BE-3648-44F8-B140-B039A76E551A}"/>
    <cellStyle name="Normal 44 2" xfId="2325" xr:uid="{215C0D4A-141E-4669-BC40-69BD27D4A5E6}"/>
    <cellStyle name="Normal 44 2 2" xfId="2326" xr:uid="{151F77E3-7CD7-4CB8-B80B-831464FAB466}"/>
    <cellStyle name="Normal 44 2 2 2" xfId="2327" xr:uid="{D8F2B969-CE49-4EE3-B00E-445A4ABED093}"/>
    <cellStyle name="Normal 44 2 3" xfId="2328" xr:uid="{8D113FBE-724C-433E-A788-4353A685BDFD}"/>
    <cellStyle name="Normal 44 3" xfId="2329" xr:uid="{4EB03031-6953-4598-872D-C44C15567AED}"/>
    <cellStyle name="Normal 44 3 2" xfId="2330" xr:uid="{5A87D509-1481-4494-9A5F-E539E9E4A774}"/>
    <cellStyle name="Normal 44 4" xfId="2331" xr:uid="{64E8EDFF-AB61-403A-9627-DBC4C4EE6597}"/>
    <cellStyle name="Normal 440" xfId="2332" xr:uid="{3C2ADD54-3975-4EE6-867C-40E8410FE04A}"/>
    <cellStyle name="Normal 440 2" xfId="2333" xr:uid="{9F996CD2-EF71-4B5D-8582-33095205243D}"/>
    <cellStyle name="Normal 441" xfId="2334" xr:uid="{1942F08A-269B-46D5-9A9F-CFF714CB94BE}"/>
    <cellStyle name="Normal 441 2" xfId="2335" xr:uid="{6995F9EF-0F64-4807-8824-22D21137ECD4}"/>
    <cellStyle name="Normal 442" xfId="2336" xr:uid="{4917C445-0AAF-44E5-A81B-2ACE3B85FFFB}"/>
    <cellStyle name="Normal 442 2" xfId="2337" xr:uid="{B227FC16-2ED9-402D-9466-F7D1BCA39143}"/>
    <cellStyle name="Normal 443" xfId="2338" xr:uid="{554C45FA-701C-4430-8A8B-BA456860365A}"/>
    <cellStyle name="Normal 443 2" xfId="2339" xr:uid="{AC2CD6F1-56A2-41A4-B3FF-5D01BA59E08C}"/>
    <cellStyle name="Normal 444" xfId="2340" xr:uid="{C03ED646-9FE9-4FE2-A1DA-DA55F1FF68F1}"/>
    <cellStyle name="Normal 444 2" xfId="2341" xr:uid="{536E714E-25C7-49E7-B0CD-BC8776645991}"/>
    <cellStyle name="Normal 445" xfId="2342" xr:uid="{AAF1D81F-1F2C-4A3F-B26F-F364F9FB0FAD}"/>
    <cellStyle name="Normal 445 2" xfId="2343" xr:uid="{5ECDB4FB-7465-4F90-9BB4-B981E755D1F1}"/>
    <cellStyle name="Normal 446" xfId="2344" xr:uid="{98D225B1-D5E0-40D9-B08A-B41554C3933D}"/>
    <cellStyle name="Normal 446 2" xfId="2345" xr:uid="{512A592C-B9F6-4AEB-853D-0D92CEEF52F3}"/>
    <cellStyle name="Normal 447" xfId="2346" xr:uid="{513559E8-023E-409A-986A-68D210474F94}"/>
    <cellStyle name="Normal 447 2" xfId="2347" xr:uid="{6C4E3EFE-DED0-4CC3-B04E-FC097E9185BC}"/>
    <cellStyle name="Normal 448" xfId="2348" xr:uid="{D55072B2-9A9D-40D1-9936-EB9FFF78711A}"/>
    <cellStyle name="Normal 448 2" xfId="2349" xr:uid="{70A5C439-3772-4D14-8F76-8466951A526E}"/>
    <cellStyle name="Normal 449" xfId="2350" xr:uid="{B576A8D1-4B84-462A-AC46-70FB8BB2950B}"/>
    <cellStyle name="Normal 449 2" xfId="2351" xr:uid="{CEAB3D4A-ADC2-46D8-A7EF-88007F1C46F1}"/>
    <cellStyle name="Normal 45" xfId="2352" xr:uid="{462931AC-0BEE-4C1E-B0A2-AFCADC701355}"/>
    <cellStyle name="Normal 45 2" xfId="2353" xr:uid="{88485647-2875-4ACC-BCA6-CC045E6FF981}"/>
    <cellStyle name="Normal 45 2 2" xfId="2354" xr:uid="{B3FE1F59-1CFC-4419-AD98-B7F03C75D03A}"/>
    <cellStyle name="Normal 45 2 2 2" xfId="2355" xr:uid="{DEA945B8-EE78-4FBD-84E8-2F63DD93966E}"/>
    <cellStyle name="Normal 45 2 3" xfId="2356" xr:uid="{587734B2-40F4-4AE4-9416-003DF40ED172}"/>
    <cellStyle name="Normal 45 3" xfId="2357" xr:uid="{AF158B34-DBAD-43F5-A29A-C5075BBF45F2}"/>
    <cellStyle name="Normal 45 3 2" xfId="2358" xr:uid="{03FE1F7A-C8CA-4005-9DB7-AAE2BA88CF56}"/>
    <cellStyle name="Normal 45 4" xfId="2359" xr:uid="{E8CF9570-E834-4196-ABC5-6D3500C4C02C}"/>
    <cellStyle name="Normal 450" xfId="2360" xr:uid="{77FDA94B-9D15-4F05-8C1D-1D2E027C455A}"/>
    <cellStyle name="Normal 450 2" xfId="2361" xr:uid="{51B82255-4BA8-40E8-A7F4-A26816ED1B63}"/>
    <cellStyle name="Normal 451" xfId="2362" xr:uid="{FB7D46CB-B0B8-4876-8872-F4DBFE801BD4}"/>
    <cellStyle name="Normal 451 2" xfId="2363" xr:uid="{70570548-D30B-4D10-9B1C-01ACC37AC7C2}"/>
    <cellStyle name="Normal 452" xfId="2364" xr:uid="{E9F7B557-ACEB-48A1-9C3A-DD68C43010B7}"/>
    <cellStyle name="Normal 452 2" xfId="2365" xr:uid="{2885968A-4821-413A-AD3E-81477086AA03}"/>
    <cellStyle name="Normal 453" xfId="2366" xr:uid="{F619C4C6-E7A9-40B3-9116-98F07BAF38A8}"/>
    <cellStyle name="Normal 453 2" xfId="2367" xr:uid="{6A31BFF5-54EB-4772-9EF4-24C9E7F669FC}"/>
    <cellStyle name="Normal 454" xfId="2368" xr:uid="{CF16FE8E-BCD5-48E6-B04E-DFFD31ACA072}"/>
    <cellStyle name="Normal 454 2" xfId="2369" xr:uid="{25D242D0-A6FD-47C5-A304-BB0B115CC019}"/>
    <cellStyle name="Normal 455" xfId="2370" xr:uid="{D58FAA9D-C15E-44BE-A717-696F563B63A1}"/>
    <cellStyle name="Normal 455 2" xfId="2371" xr:uid="{0746D9AB-42F2-4A36-8CD4-4B8397AF05D1}"/>
    <cellStyle name="Normal 456" xfId="2372" xr:uid="{7E2C2F54-0E8D-4D38-A6C8-FE8A0E98B0CE}"/>
    <cellStyle name="Normal 456 2" xfId="2373" xr:uid="{C4C75E06-9D42-497E-A310-CC010EE517C8}"/>
    <cellStyle name="Normal 457" xfId="2374" xr:uid="{89509503-460B-410A-82DD-DF505719C394}"/>
    <cellStyle name="Normal 457 2" xfId="2375" xr:uid="{820A1B63-6F57-4EBE-A46E-22104D4B6AAD}"/>
    <cellStyle name="Normal 458" xfId="2376" xr:uid="{7790A1D6-92FF-43FB-9BB5-0DD06ABAB334}"/>
    <cellStyle name="Normal 458 2" xfId="2377" xr:uid="{1C8A9F99-3300-4616-8D14-27DC79DEA137}"/>
    <cellStyle name="Normal 459" xfId="2378" xr:uid="{453751F5-24DD-4C1C-840E-3665F106024F}"/>
    <cellStyle name="Normal 459 2" xfId="2379" xr:uid="{6C486EAB-6C4A-4F66-8055-26CEFE149572}"/>
    <cellStyle name="Normal 46" xfId="2380" xr:uid="{CEC7596F-3285-4C8A-AEF8-379F370F7EB8}"/>
    <cellStyle name="Normal 46 2" xfId="2381" xr:uid="{13F5708F-715E-4C33-B4D3-442C904C775F}"/>
    <cellStyle name="Normal 46 2 2" xfId="2382" xr:uid="{57BF5991-3FB7-49A8-9995-815A5A421B12}"/>
    <cellStyle name="Normal 46 2 2 2" xfId="2383" xr:uid="{A9DFF192-D821-49D9-ADA7-5C92102862FF}"/>
    <cellStyle name="Normal 46 2 3" xfId="2384" xr:uid="{7B5A39A6-2A36-460D-8392-26D225F49F77}"/>
    <cellStyle name="Normal 46 3" xfId="2385" xr:uid="{2CF6C76F-374D-44B3-8B83-E6F481A764D0}"/>
    <cellStyle name="Normal 46 3 2" xfId="2386" xr:uid="{B0902121-9C36-4ABF-A77A-8F9968655F08}"/>
    <cellStyle name="Normal 46 4" xfId="2387" xr:uid="{7A24099C-67F2-46BA-AEE2-391D5DD1E90A}"/>
    <cellStyle name="Normal 460" xfId="2388" xr:uid="{6C39A1D1-68AD-430D-B836-40D3CE8BE8AF}"/>
    <cellStyle name="Normal 460 2" xfId="2389" xr:uid="{6DE46BE5-53DC-4EE8-AC26-DC494CFA6763}"/>
    <cellStyle name="Normal 461" xfId="2390" xr:uid="{259F049C-20CA-4D2A-B00F-A175BB05E701}"/>
    <cellStyle name="Normal 461 2" xfId="2391" xr:uid="{7E907225-2FA1-427E-AF7B-16CC9EC53305}"/>
    <cellStyle name="Normal 462" xfId="2392" xr:uid="{15ECD5EE-4297-4704-9FB9-DDC2D8ED766F}"/>
    <cellStyle name="Normal 462 2" xfId="2393" xr:uid="{AE8CBC04-FE6D-4B85-96AA-3FAD1BCA64FB}"/>
    <cellStyle name="Normal 463" xfId="2394" xr:uid="{9A1C9C10-A0D0-47BB-9FE8-624C45FB3277}"/>
    <cellStyle name="Normal 463 2" xfId="2395" xr:uid="{06D0DBE4-DB32-4CA0-951B-59ABFB1E368B}"/>
    <cellStyle name="Normal 464" xfId="2396" xr:uid="{26F294E8-B91A-499A-B649-E8C33C43FACC}"/>
    <cellStyle name="Normal 464 2" xfId="2397" xr:uid="{DF851757-AF28-4490-AA39-B4E005033AC5}"/>
    <cellStyle name="Normal 465" xfId="2398" xr:uid="{12C2A7F4-92AA-4101-9736-835A0372A3D4}"/>
    <cellStyle name="Normal 465 2" xfId="2399" xr:uid="{62B7C205-7E86-4239-ABA3-0BF10F1FC68D}"/>
    <cellStyle name="Normal 466" xfId="2400" xr:uid="{E10072CB-3E76-4B5A-935E-2972BAD8D801}"/>
    <cellStyle name="Normal 466 2" xfId="2401" xr:uid="{34A86962-79E7-4AFE-B4F9-9E6FABE8AC2F}"/>
    <cellStyle name="Normal 467" xfId="2402" xr:uid="{9C1668D2-2FC6-41AA-B89A-472501A85D43}"/>
    <cellStyle name="Normal 467 2" xfId="2403" xr:uid="{2A40CF5B-66CE-4726-9D4C-882B297E904C}"/>
    <cellStyle name="Normal 468" xfId="2404" xr:uid="{3FEE827D-9495-40DD-B8F9-5A920A54210F}"/>
    <cellStyle name="Normal 468 2" xfId="2405" xr:uid="{309FFD8A-5C02-4DCC-BAD3-DA4A756D656B}"/>
    <cellStyle name="Normal 469" xfId="2406" xr:uid="{F0A31826-EDB0-4C67-8F0B-83FA9DC48125}"/>
    <cellStyle name="Normal 469 2" xfId="2407" xr:uid="{46E4AAFC-66CE-469F-A2BF-EF27D56F6A2A}"/>
    <cellStyle name="Normal 47" xfId="2408" xr:uid="{6DF1EF81-3F08-414F-B82C-3F5EFF6E746A}"/>
    <cellStyle name="Normal 47 2" xfId="2409" xr:uid="{54480F67-8276-4DCA-A5B4-C32C16320340}"/>
    <cellStyle name="Normal 47 2 2" xfId="2410" xr:uid="{D1FD1585-7B30-4791-9771-EB543CBF204D}"/>
    <cellStyle name="Normal 47 2 2 2" xfId="2411" xr:uid="{32244B47-7A97-481D-97B4-CEEBAA52FEEE}"/>
    <cellStyle name="Normal 47 2 3" xfId="2412" xr:uid="{388A1DCC-8568-4C1F-86D8-AB3B37B65101}"/>
    <cellStyle name="Normal 47 3" xfId="2413" xr:uid="{B916D23F-F1E1-41C0-B7D4-609C19931A6B}"/>
    <cellStyle name="Normal 47 3 2" xfId="2414" xr:uid="{C906A6C4-8938-4DF6-BE90-AD9401B60B74}"/>
    <cellStyle name="Normal 47 4" xfId="2415" xr:uid="{3E3498A6-B139-45B4-8B82-1FD78229C39D}"/>
    <cellStyle name="Normal 470" xfId="2416" xr:uid="{CC5FDEE5-660D-4E36-BBB3-06F52AB8257D}"/>
    <cellStyle name="Normal 470 2" xfId="2417" xr:uid="{03211545-D345-4CB1-9265-48CDF839C957}"/>
    <cellStyle name="Normal 471" xfId="2418" xr:uid="{0711CE59-6D47-42D4-AF4F-591F1A917E3F}"/>
    <cellStyle name="Normal 471 2" xfId="2419" xr:uid="{DB17E5FB-238B-4140-9310-E7B93A8852B8}"/>
    <cellStyle name="Normal 472" xfId="2420" xr:uid="{6847C10C-4EB6-4451-9ADD-1BE7A368543C}"/>
    <cellStyle name="Normal 472 2" xfId="2421" xr:uid="{0FB13739-1423-423C-93F8-D9DCAFBFD6D3}"/>
    <cellStyle name="Normal 473" xfId="2422" xr:uid="{DB641D3E-5DCD-42D5-A528-BBD223D8B100}"/>
    <cellStyle name="Normal 473 2" xfId="2423" xr:uid="{D9885380-B766-49DE-96B1-D3DE89285A6C}"/>
    <cellStyle name="Normal 474" xfId="2424" xr:uid="{8F6C6674-EA71-4028-B03B-415FB754B6AC}"/>
    <cellStyle name="Normal 474 2" xfId="2425" xr:uid="{2D6BA086-425E-4D7D-858E-FC87CE07ADE7}"/>
    <cellStyle name="Normal 475" xfId="2426" xr:uid="{CE2584CD-D75C-4D2E-82B7-7AC633977AA6}"/>
    <cellStyle name="Normal 475 2" xfId="2427" xr:uid="{6B710E08-4686-4B9F-8FFE-EBA38F80D94C}"/>
    <cellStyle name="Normal 476" xfId="2428" xr:uid="{2E98E31A-5CBC-440F-9B18-C4730D5BCF94}"/>
    <cellStyle name="Normal 476 2" xfId="2429" xr:uid="{0027FE73-7C68-4A3C-8876-197B40F42EFE}"/>
    <cellStyle name="Normal 477" xfId="2430" xr:uid="{4109104C-2324-42EF-9E7B-2B4DDD568496}"/>
    <cellStyle name="Normal 477 2" xfId="2431" xr:uid="{06AC2F83-953E-4864-9719-D164DDA9F57C}"/>
    <cellStyle name="Normal 478" xfId="2432" xr:uid="{0BD307A0-B7EC-4371-98C4-7B27C01C77B0}"/>
    <cellStyle name="Normal 478 2" xfId="2433" xr:uid="{3F5FCFD4-F2FC-4F49-AD76-658FC0E54ED7}"/>
    <cellStyle name="Normal 479" xfId="2434" xr:uid="{FC13FE7B-24CD-49BD-AB49-F98D65C116CB}"/>
    <cellStyle name="Normal 479 2" xfId="2435" xr:uid="{BAA2F857-9EB0-407E-9CB9-06690AF6A548}"/>
    <cellStyle name="Normal 48" xfId="2436" xr:uid="{B5CD5B24-A541-449C-AEB7-28D45FABBAE4}"/>
    <cellStyle name="Normal 48 2" xfId="2437" xr:uid="{A609507D-B26B-4698-85B0-F8E5301550BD}"/>
    <cellStyle name="Normal 48 2 2" xfId="2438" xr:uid="{FBED833A-249D-4CCC-B5E6-BC639E022B95}"/>
    <cellStyle name="Normal 48 2 2 2" xfId="2439" xr:uid="{83C624E4-5E2C-46C4-AE39-3B2A98C9A5AC}"/>
    <cellStyle name="Normal 48 2 3" xfId="2440" xr:uid="{0C1B2197-9B73-46B1-9870-9922445F827C}"/>
    <cellStyle name="Normal 48 3" xfId="2441" xr:uid="{D443CE19-0B8E-4866-95BC-3CE90547D60C}"/>
    <cellStyle name="Normal 48 3 2" xfId="2442" xr:uid="{472313A2-7C8E-4AA5-B437-86209BA0D287}"/>
    <cellStyle name="Normal 48 4" xfId="2443" xr:uid="{5F0E3380-CA3A-4A66-AFB5-88324D404015}"/>
    <cellStyle name="Normal 480" xfId="2444" xr:uid="{29B9DA3A-EBBB-4DD7-8774-528AF8833F9E}"/>
    <cellStyle name="Normal 480 2" xfId="2445" xr:uid="{EA1DBF0C-A3BC-4E37-B3B5-753C23F57113}"/>
    <cellStyle name="Normal 481" xfId="2446" xr:uid="{BA845D9B-1EEC-4995-A6CE-9D489C1A531E}"/>
    <cellStyle name="Normal 481 2" xfId="2447" xr:uid="{D57751CE-AE49-415C-97A0-9A5476EF1EC9}"/>
    <cellStyle name="Normal 482" xfId="2448" xr:uid="{31B4E844-9021-4863-BF47-B11ED30CA5D1}"/>
    <cellStyle name="Normal 482 2" xfId="2449" xr:uid="{3BB6DA44-91C7-4CB9-A3FA-0052944B4779}"/>
    <cellStyle name="Normal 483" xfId="2450" xr:uid="{6B9B8D65-A5D2-404A-9AC1-A4E3F1535EE3}"/>
    <cellStyle name="Normal 483 2" xfId="2451" xr:uid="{B2E6291E-4364-4985-9BB4-C691103D1042}"/>
    <cellStyle name="Normal 484" xfId="2452" xr:uid="{5B8BFA03-B24E-4FD7-AB5F-D173DC33EBCF}"/>
    <cellStyle name="Normal 484 2" xfId="2453" xr:uid="{A883B345-74D5-4F05-9D27-7A636F5376DA}"/>
    <cellStyle name="Normal 485" xfId="2454" xr:uid="{7C11DD88-07A1-49BD-A2EA-A20A0C44A25D}"/>
    <cellStyle name="Normal 485 2" xfId="2455" xr:uid="{C012BC2B-C349-4DB6-8045-EC7C151F8848}"/>
    <cellStyle name="Normal 486" xfId="2456" xr:uid="{5A79E0D2-B285-42FC-8EE9-BC545F0F55A1}"/>
    <cellStyle name="Normal 486 2" xfId="2457" xr:uid="{3E359723-9323-4EAC-B22C-790B5DDEF9C1}"/>
    <cellStyle name="Normal 487" xfId="2458" xr:uid="{EEB32B30-E273-4C60-883C-DA5735C07992}"/>
    <cellStyle name="Normal 487 2" xfId="2459" xr:uid="{1EBB6884-AD73-4636-85BC-ADFF31C63851}"/>
    <cellStyle name="Normal 488" xfId="2460" xr:uid="{9372FB28-F406-4ED3-9946-469D11EEE238}"/>
    <cellStyle name="Normal 488 2" xfId="2461" xr:uid="{A2BC1294-86CA-4ED9-9BED-69AA167AF7BC}"/>
    <cellStyle name="Normal 489" xfId="2462" xr:uid="{07A28D70-720B-421D-B5A9-4E05B9FD714A}"/>
    <cellStyle name="Normal 489 2" xfId="2463" xr:uid="{CB469B82-AB9A-49D3-8D51-6255C625A42A}"/>
    <cellStyle name="Normal 49" xfId="2464" xr:uid="{C7736612-20C8-4E88-BC62-A58F4E4F7463}"/>
    <cellStyle name="Normal 49 2" xfId="2465" xr:uid="{5717885F-4AAF-4006-A1B5-DDE65A376BC9}"/>
    <cellStyle name="Normal 49 2 2" xfId="2466" xr:uid="{311C7624-CBE8-4684-B202-FFC2A213657B}"/>
    <cellStyle name="Normal 49 2 2 2" xfId="2467" xr:uid="{7E28ABC1-2AD9-4E60-8CB3-17748D6D9E91}"/>
    <cellStyle name="Normal 49 2 3" xfId="2468" xr:uid="{D86BB81A-4DFC-4C3D-BE01-AB338BAFC682}"/>
    <cellStyle name="Normal 49 3" xfId="2469" xr:uid="{029A0D17-89E6-4FF8-9FA0-1A717A0E7D28}"/>
    <cellStyle name="Normal 49 3 2" xfId="2470" xr:uid="{983D5371-D860-4BE7-AB3E-4CE946D56CA7}"/>
    <cellStyle name="Normal 49 4" xfId="2471" xr:uid="{1209C742-D64D-4120-9671-58DA07F5B010}"/>
    <cellStyle name="Normal 490" xfId="2472" xr:uid="{F9CFF45F-D275-40F4-86CD-D010BBFAA7C8}"/>
    <cellStyle name="Normal 490 2" xfId="2473" xr:uid="{BE27CCF5-9BEA-4F1A-9405-DFE9D7C9CF24}"/>
    <cellStyle name="Normal 491" xfId="2474" xr:uid="{69C31D82-77A8-44AA-ACB9-9784D8FC22B7}"/>
    <cellStyle name="Normal 491 2" xfId="2475" xr:uid="{2C5D810F-30F7-4BD8-830E-AB8AAE036420}"/>
    <cellStyle name="Normal 492" xfId="2476" xr:uid="{25AC13AA-D57B-4BA5-B897-086909997C87}"/>
    <cellStyle name="Normal 492 2" xfId="2477" xr:uid="{8B543CED-16BD-4BFE-8098-57D7B5B01FB3}"/>
    <cellStyle name="Normal 493" xfId="2478" xr:uid="{87E4E45F-45F2-4E3E-B06B-BCCF24D51AC7}"/>
    <cellStyle name="Normal 493 2" xfId="2479" xr:uid="{8B79C083-7713-4CA0-AEBA-04F350084D6D}"/>
    <cellStyle name="Normal 494" xfId="2480" xr:uid="{726CF6A3-AEDF-4782-AB95-F94114937874}"/>
    <cellStyle name="Normal 494 2" xfId="2481" xr:uid="{F8E8A9BA-DCEF-4142-B0E6-5B4433856B8D}"/>
    <cellStyle name="Normal 495" xfId="2482" xr:uid="{C94C2D72-D0DF-4C68-9FE2-30A12C5C6305}"/>
    <cellStyle name="Normal 495 2" xfId="2483" xr:uid="{C6033292-A06F-4E4F-8845-B4BF587B4F79}"/>
    <cellStyle name="Normal 496" xfId="2484" xr:uid="{A714E7B8-770D-4E6E-9B8E-403A04968107}"/>
    <cellStyle name="Normal 496 2" xfId="2485" xr:uid="{07BDE1EA-7F75-42A0-9B61-F961965ED2C4}"/>
    <cellStyle name="Normal 497" xfId="2486" xr:uid="{A7AB4C5B-E60C-46A5-811D-D903A6975E7B}"/>
    <cellStyle name="Normal 497 2" xfId="2487" xr:uid="{CEB99790-61D1-40F4-BEE9-108F5E5B954A}"/>
    <cellStyle name="Normal 498" xfId="2488" xr:uid="{51A49AC5-FEAE-4841-9041-4EDDF864B2AC}"/>
    <cellStyle name="Normal 498 2" xfId="2489" xr:uid="{52ABC35D-57B4-466A-B671-AB92119C23FB}"/>
    <cellStyle name="Normal 499" xfId="2490" xr:uid="{B5286AC7-20FD-4C00-9DB4-5703378A7193}"/>
    <cellStyle name="Normal 499 2" xfId="2491" xr:uid="{58AC2F8E-E068-4DC0-A806-4D906A66999C}"/>
    <cellStyle name="Normal 5" xfId="7" xr:uid="{00000000-0005-0000-0000-000007000000}"/>
    <cellStyle name="Normal 5 2" xfId="2493" xr:uid="{2EB8C27F-4B6E-4216-B3BD-B4D497E1DA1F}"/>
    <cellStyle name="Normal 5 2 2" xfId="2494" xr:uid="{A75058D1-1A04-4761-B0A8-BE50F775B9E3}"/>
    <cellStyle name="Normal 5 2 2 2" xfId="2495" xr:uid="{96061E47-793B-4D67-9CDE-F531B8482CA0}"/>
    <cellStyle name="Normal 5 2 3" xfId="2496" xr:uid="{F17EF18B-68F3-4088-89C4-81FD144D4097}"/>
    <cellStyle name="Normal 5 3" xfId="2497" xr:uid="{1DC6FA2A-28DC-44D6-927B-9FA7B49CBD56}"/>
    <cellStyle name="Normal 5 3 2" xfId="2498" xr:uid="{9165900F-4B14-4919-A04C-571891D0F423}"/>
    <cellStyle name="Normal 5 4" xfId="2499" xr:uid="{EBB7AB28-08DB-4396-B939-066FB4510A7A}"/>
    <cellStyle name="Normal 5 5" xfId="2492" xr:uid="{C83EEE2F-1261-434A-BB9F-DC9467B12ABC}"/>
    <cellStyle name="Normal 50" xfId="2500" xr:uid="{DD51264D-BAEF-4210-ACB1-EE0B2FC0EA0F}"/>
    <cellStyle name="Normal 50 2" xfId="2501" xr:uid="{46A2A39A-79FD-43EA-AD1D-59A860CC1C13}"/>
    <cellStyle name="Normal 50 2 2" xfId="2502" xr:uid="{9C3A3CB4-B262-4CBF-9F27-6F15C55C3A94}"/>
    <cellStyle name="Normal 50 2 2 2" xfId="2503" xr:uid="{32E6DEB2-2F4E-476A-A986-E88B3C007C7E}"/>
    <cellStyle name="Normal 50 2 3" xfId="2504" xr:uid="{1FC0FED4-C866-49D2-B7B7-F81431049F18}"/>
    <cellStyle name="Normal 50 3" xfId="2505" xr:uid="{54CE4EBD-C994-447C-AC20-F78F9340181E}"/>
    <cellStyle name="Normal 50 3 2" xfId="2506" xr:uid="{00596C5D-0F7A-4AF3-85D7-4049A4E3015E}"/>
    <cellStyle name="Normal 50 4" xfId="2507" xr:uid="{D8EEEB44-0C97-4F86-822E-847E09F924A5}"/>
    <cellStyle name="Normal 500" xfId="2508" xr:uid="{A9DFD4C4-7994-49BF-A094-3F3D5AD201E3}"/>
    <cellStyle name="Normal 500 2" xfId="2509" xr:uid="{5B934F95-98B1-4B92-8B2D-B0C747740D9A}"/>
    <cellStyle name="Normal 501" xfId="2510" xr:uid="{8D2DE18E-362A-4E6A-ADB6-3138331563F1}"/>
    <cellStyle name="Normal 501 2" xfId="2511" xr:uid="{7A048A47-1987-4EC8-8C65-50DE465895E6}"/>
    <cellStyle name="Normal 502" xfId="2512" xr:uid="{5484B52A-A724-4B4C-8E50-6783A0D140A7}"/>
    <cellStyle name="Normal 502 2" xfId="2513" xr:uid="{730355C0-F3D8-42A8-A060-3132BFF38148}"/>
    <cellStyle name="Normal 503" xfId="2514" xr:uid="{2FBEC830-579D-4C39-876B-3C9E68B038E3}"/>
    <cellStyle name="Normal 503 2" xfId="2515" xr:uid="{F5BA3B51-2B37-45CF-858F-AA0B73CB9D8B}"/>
    <cellStyle name="Normal 504" xfId="2516" xr:uid="{5788F90B-1D49-4FE9-ABB0-3DA987F215BD}"/>
    <cellStyle name="Normal 504 2" xfId="2517" xr:uid="{95D30B9B-7864-4EEB-A21F-B24CEED2B934}"/>
    <cellStyle name="Normal 505" xfId="2518" xr:uid="{40C3CC0E-BDF7-4B27-9B72-CECEBB9E12E2}"/>
    <cellStyle name="Normal 505 2" xfId="2519" xr:uid="{7CD64E02-077A-4E00-9D5C-735070F9898F}"/>
    <cellStyle name="Normal 506" xfId="2520" xr:uid="{108FFD37-BDAD-408E-8B25-CD3A5B772119}"/>
    <cellStyle name="Normal 506 2" xfId="2521" xr:uid="{B9A194D5-DAAF-4086-8AC4-47954A010A38}"/>
    <cellStyle name="Normal 507" xfId="2522" xr:uid="{4755BF7D-92AF-4999-9876-9E8D4BA88617}"/>
    <cellStyle name="Normal 507 2" xfId="2523" xr:uid="{D87C99D5-8B42-4D7B-B942-BDC1EDD5CB9E}"/>
    <cellStyle name="Normal 508" xfId="2524" xr:uid="{EDC0A739-0E0F-46B9-A752-59EAE7B15B1D}"/>
    <cellStyle name="Normal 508 2" xfId="2525" xr:uid="{D69A521F-866A-42A0-A2B4-A5C66FC3D151}"/>
    <cellStyle name="Normal 509" xfId="2526" xr:uid="{228B7DB8-89EA-4016-AF50-771880CE8E88}"/>
    <cellStyle name="Normal 509 2" xfId="2527" xr:uid="{70CD429C-A2C3-441D-BC2F-876C5E696833}"/>
    <cellStyle name="Normal 51" xfId="2528" xr:uid="{8C4E5C0B-5FA3-4893-B98C-F211513BB4A0}"/>
    <cellStyle name="Normal 51 2" xfId="2529" xr:uid="{CA901510-E160-4A47-A9A9-3E4E306F7477}"/>
    <cellStyle name="Normal 51 2 2" xfId="2530" xr:uid="{727E0FCC-F755-4630-BE06-D0ACB705302D}"/>
    <cellStyle name="Normal 51 2 2 2" xfId="2531" xr:uid="{D111D312-A46A-441D-B663-C52FE675DB0F}"/>
    <cellStyle name="Normal 51 2 3" xfId="2532" xr:uid="{2CBBB22E-0174-4C94-9789-0AB1951697A0}"/>
    <cellStyle name="Normal 51 3" xfId="2533" xr:uid="{3D6D8D39-6794-4CAA-B6FB-8AFA6D589B21}"/>
    <cellStyle name="Normal 51 3 2" xfId="2534" xr:uid="{BEBF4567-AB94-4F97-95A8-94D0AAB8868B}"/>
    <cellStyle name="Normal 51 4" xfId="2535" xr:uid="{2FD0592C-5F16-4B09-BCF7-0057902AAA10}"/>
    <cellStyle name="Normal 510" xfId="2536" xr:uid="{7902E321-7A90-449A-A369-0194A4CA3EDD}"/>
    <cellStyle name="Normal 510 2" xfId="2537" xr:uid="{32785BA8-BDA7-42C5-B56A-46E8B15F8C1E}"/>
    <cellStyle name="Normal 511" xfId="2538" xr:uid="{4ADF769B-A0FC-41A2-AE3F-69F5F6ED2090}"/>
    <cellStyle name="Normal 511 2" xfId="2539" xr:uid="{1B46A994-DE3A-45E5-A59A-CF6ECAF18129}"/>
    <cellStyle name="Normal 512" xfId="2540" xr:uid="{FB898B42-0033-4A4C-B2C9-B000A4FA2476}"/>
    <cellStyle name="Normal 512 2" xfId="2541" xr:uid="{FA64D823-6827-4906-81CC-EAD7FA0E63A2}"/>
    <cellStyle name="Normal 513" xfId="2542" xr:uid="{7FAE7545-2905-4F32-AFF6-F53D82281B8F}"/>
    <cellStyle name="Normal 513 2" xfId="2543" xr:uid="{95E6B4D8-BB4E-4425-821B-88FC05BFC279}"/>
    <cellStyle name="Normal 514" xfId="2544" xr:uid="{44E0622D-9637-4E43-9227-100F896580E8}"/>
    <cellStyle name="Normal 514 2" xfId="2545" xr:uid="{80B0A6FE-03D4-406B-B483-B4D736CA94C5}"/>
    <cellStyle name="Normal 515" xfId="2546" xr:uid="{FCDA1070-D4A8-4197-8BE0-28506E3B5C69}"/>
    <cellStyle name="Normal 515 2" xfId="2547" xr:uid="{462BBCF3-D016-4756-AEAF-316298A747CA}"/>
    <cellStyle name="Normal 516" xfId="2548" xr:uid="{4EFF9707-043F-4247-9769-CFA1CEE24BE4}"/>
    <cellStyle name="Normal 516 2" xfId="2549" xr:uid="{B62ACBEB-4998-493B-B365-AA53E6BFB2D4}"/>
    <cellStyle name="Normal 517" xfId="2550" xr:uid="{A8584EFC-D604-44F2-A997-7F522830D00D}"/>
    <cellStyle name="Normal 518" xfId="2551" xr:uid="{F865F329-8A3F-4541-A530-AAA2DDB9B1D3}"/>
    <cellStyle name="Normal 519" xfId="2552" xr:uid="{F1858264-D631-42BA-B680-8E2B8C46239E}"/>
    <cellStyle name="Normal 52" xfId="2553" xr:uid="{0310B26A-4EB5-44BF-826E-D7FCAA31C11A}"/>
    <cellStyle name="Normal 52 2" xfId="2554" xr:uid="{522DB93F-EB72-49EB-B41A-5490D1F1B160}"/>
    <cellStyle name="Normal 52 2 2" xfId="2555" xr:uid="{4B36E949-7E2D-4233-A277-E565DEAA250C}"/>
    <cellStyle name="Normal 52 2 2 2" xfId="2556" xr:uid="{206BD6BF-B8DF-41B5-BBE1-BAADF3ADBAF2}"/>
    <cellStyle name="Normal 52 2 3" xfId="2557" xr:uid="{20436FE4-3A6A-4D14-BA6E-985BDF1AA16C}"/>
    <cellStyle name="Normal 52 3" xfId="2558" xr:uid="{77095736-F6E7-4897-9A20-2ED6092620D2}"/>
    <cellStyle name="Normal 52 3 2" xfId="2559" xr:uid="{AE9B6944-D021-42D8-9C48-A8A7E0EA13DC}"/>
    <cellStyle name="Normal 52 4" xfId="2560" xr:uid="{5F8783EE-D11F-4C33-9566-B980FC05D212}"/>
    <cellStyle name="Normal 520" xfId="2561" xr:uid="{539488D5-D56C-48B9-AC3D-0A9DC69CC8FB}"/>
    <cellStyle name="Normal 521" xfId="2562" xr:uid="{0752001A-9B1C-4AD8-A3FE-7DAE02074E83}"/>
    <cellStyle name="Normal 522" xfId="2563" xr:uid="{483EA413-6E8F-489D-893D-77B673D06343}"/>
    <cellStyle name="Normal 523" xfId="2564" xr:uid="{BDA6F468-FCB0-4723-8DF9-EC07A80FA00C}"/>
    <cellStyle name="Normal 524" xfId="2565" xr:uid="{1F8EB472-46BA-4613-B003-F108A859772D}"/>
    <cellStyle name="Normal 525" xfId="2566" xr:uid="{621D250F-6B1F-4335-8804-B391AB04E038}"/>
    <cellStyle name="Normal 526" xfId="2567" xr:uid="{B55EED31-2F1E-4050-AF54-FA896A8DB1FD}"/>
    <cellStyle name="Normal 527" xfId="2568" xr:uid="{B6B7BF13-6900-499E-B15A-A4FEDF5D9068}"/>
    <cellStyle name="Normal 528" xfId="2569" xr:uid="{1A75E9D6-3A0F-4322-BF0A-925290AED52C}"/>
    <cellStyle name="Normal 529" xfId="2570" xr:uid="{68A09DA3-3BC9-4A6B-8D3B-5BE728465195}"/>
    <cellStyle name="Normal 53" xfId="2571" xr:uid="{BB61B8DB-5989-48E2-9709-7702D5B139FF}"/>
    <cellStyle name="Normal 53 2" xfId="2572" xr:uid="{3D69DA09-1BFA-4CCC-8BD0-9C15F37123C0}"/>
    <cellStyle name="Normal 53 2 2" xfId="2573" xr:uid="{DB19E95A-D4CF-4475-804F-3A68AF1A61D9}"/>
    <cellStyle name="Normal 53 2 2 2" xfId="2574" xr:uid="{3B7F5934-C100-4D5D-99E7-0F3A019B0E57}"/>
    <cellStyle name="Normal 53 2 3" xfId="2575" xr:uid="{D0AA366C-80AE-4E57-BFB2-D260E4E32655}"/>
    <cellStyle name="Normal 53 3" xfId="2576" xr:uid="{B4993060-F86C-4E43-A216-E22E84AC3E08}"/>
    <cellStyle name="Normal 53 3 2" xfId="2577" xr:uid="{419520A8-27CF-48DF-88EE-0543E97A4B92}"/>
    <cellStyle name="Normal 53 4" xfId="2578" xr:uid="{AE4F5740-47AF-46A2-8ED2-170017F9D8A7}"/>
    <cellStyle name="Normal 530" xfId="2579" xr:uid="{E54C61CB-1BF1-43F4-9C67-885848B13A9F}"/>
    <cellStyle name="Normal 531" xfId="2580" xr:uid="{FF4C8CAC-C286-48F6-AFD0-F407AA94D7F1}"/>
    <cellStyle name="Normal 532" xfId="2581" xr:uid="{E5386BAC-3BB4-4170-8BF9-FF7F9D8939D2}"/>
    <cellStyle name="Normal 533" xfId="2582" xr:uid="{25391A57-3D63-47A8-95A4-1151626A6B8E}"/>
    <cellStyle name="Normal 534" xfId="2583" xr:uid="{4401FF07-3E81-4A83-A3AC-EFDBA6325EDF}"/>
    <cellStyle name="Normal 535" xfId="2584" xr:uid="{87C14E6D-6836-4FD9-B4CB-EED7A75785A2}"/>
    <cellStyle name="Normal 536" xfId="2585" xr:uid="{FC727177-7775-4CBA-A949-A1C94812F6E5}"/>
    <cellStyle name="Normal 537" xfId="2586" xr:uid="{B6A0DBB8-36C8-4344-A187-76CF06066F99}"/>
    <cellStyle name="Normal 538" xfId="2587" xr:uid="{0FDD156E-506A-47A0-8CC5-7BD36A698689}"/>
    <cellStyle name="Normal 539" xfId="2588" xr:uid="{D7A4A15F-8500-4363-81A5-ECBC209F163A}"/>
    <cellStyle name="Normal 54" xfId="2589" xr:uid="{D90795D6-921B-4E1E-8A47-62C8C316F53B}"/>
    <cellStyle name="Normal 54 2" xfId="2590" xr:uid="{9EC99501-55C7-4633-9EC4-77BD6038740F}"/>
    <cellStyle name="Normal 54 2 2" xfId="2591" xr:uid="{E64E977C-7DF2-4998-A817-6EEEEC126787}"/>
    <cellStyle name="Normal 54 2 2 2" xfId="2592" xr:uid="{3B033411-4C3A-4AA1-AAC6-0B34D40B547D}"/>
    <cellStyle name="Normal 54 2 3" xfId="2593" xr:uid="{231A7F1E-C232-4976-8FA8-19E8DBE3E17A}"/>
    <cellStyle name="Normal 54 3" xfId="2594" xr:uid="{C7F10406-CD9B-4165-8833-4997397C9314}"/>
    <cellStyle name="Normal 54 3 2" xfId="2595" xr:uid="{C6C35676-551E-45ED-BE69-EB3FC67AFA9D}"/>
    <cellStyle name="Normal 54 4" xfId="2596" xr:uid="{81F1C3DE-21CD-4CCA-AAC6-0FDCF9678637}"/>
    <cellStyle name="Normal 540" xfId="2597" xr:uid="{F18454A2-5489-4197-9951-D343C899C95C}"/>
    <cellStyle name="Normal 541" xfId="2598" xr:uid="{9931FDB9-D332-4EA4-8C72-37E75EFED062}"/>
    <cellStyle name="Normal 542" xfId="2599" xr:uid="{0E3CD024-4C0A-4656-9D12-5796565F1B63}"/>
    <cellStyle name="Normal 543" xfId="2600" xr:uid="{A38CED18-055E-401C-BDCE-14D7A2A4D3EB}"/>
    <cellStyle name="Normal 544" xfId="2601" xr:uid="{D5C3D37C-5700-41F1-8C74-7E2B9327BF8D}"/>
    <cellStyle name="Normal 545" xfId="2602" xr:uid="{749EA5E6-D57F-40B7-BFCC-714A71FE71C3}"/>
    <cellStyle name="Normal 546" xfId="2603" xr:uid="{0269C3E9-CAA3-4D7F-8C4E-8634EE707376}"/>
    <cellStyle name="Normal 547" xfId="2604" xr:uid="{A73E3F07-4095-4633-A327-890FABD59E67}"/>
    <cellStyle name="Normal 548" xfId="2605" xr:uid="{68263A30-5A56-407F-BBBE-2D0B8E95BE4C}"/>
    <cellStyle name="Normal 549" xfId="2606" xr:uid="{2F6E029E-08DC-4DF0-AF5E-A5FCE4F3A15B}"/>
    <cellStyle name="Normal 55" xfId="2607" xr:uid="{F22A3B15-C7C0-4698-B318-A0D3D984EC94}"/>
    <cellStyle name="Normal 55 2" xfId="2608" xr:uid="{B748354A-6F72-4F1B-BAD5-85CF41DC3A4A}"/>
    <cellStyle name="Normal 55 2 2" xfId="2609" xr:uid="{82B97A25-C913-4BF2-A016-D00B68608680}"/>
    <cellStyle name="Normal 55 2 2 2" xfId="2610" xr:uid="{62B0754F-AE98-4ACF-B72D-7C028718C425}"/>
    <cellStyle name="Normal 55 2 3" xfId="2611" xr:uid="{0200D9E3-8197-48D9-BD66-2FA9297D99AC}"/>
    <cellStyle name="Normal 55 3" xfId="2612" xr:uid="{CD2D2D9B-93CE-40FA-87D7-F40B5BB8CCAD}"/>
    <cellStyle name="Normal 55 3 2" xfId="2613" xr:uid="{CE982AB0-5B93-4A4E-AA91-2DC4C6618FAB}"/>
    <cellStyle name="Normal 55 4" xfId="2614" xr:uid="{6E3EF176-0139-4337-896F-7B9BDE8692BA}"/>
    <cellStyle name="Normal 550" xfId="2615" xr:uid="{7ADFF3A7-C059-41CF-BCF6-8165B133BC88}"/>
    <cellStyle name="Normal 551" xfId="2616" xr:uid="{A5C2B318-8579-4AD7-8CAC-343273912AD6}"/>
    <cellStyle name="Normal 552" xfId="2617" xr:uid="{FB3C8AE6-BCAD-4B86-B552-0F071C05517A}"/>
    <cellStyle name="Normal 553" xfId="2618" xr:uid="{C0F4A5F4-A1C0-4DA2-8AA4-30CD25B86718}"/>
    <cellStyle name="Normal 554" xfId="2619" xr:uid="{9B20B44D-DE7B-4E60-B699-378F1FF33A0D}"/>
    <cellStyle name="Normal 555" xfId="2620" xr:uid="{D8A770A5-F00D-46D2-A858-DF0B9BF92DEA}"/>
    <cellStyle name="Normal 556" xfId="2621" xr:uid="{AFE3407B-DD23-44D9-847A-14106ECA527B}"/>
    <cellStyle name="Normal 557" xfId="2622" xr:uid="{F359327E-90F8-44A4-AC66-E4FBA62DBB0B}"/>
    <cellStyle name="Normal 558" xfId="2623" xr:uid="{E2186809-E289-4189-8D1D-C66E73CCE204}"/>
    <cellStyle name="Normal 559" xfId="2624" xr:uid="{3ABE58F6-C8D5-4C64-8FCA-0CA9E6D7DB40}"/>
    <cellStyle name="Normal 56" xfId="2625" xr:uid="{E80D578F-2146-4C81-B3FB-9A2A35B520B1}"/>
    <cellStyle name="Normal 56 2" xfId="2626" xr:uid="{242772D6-E6B5-4C93-B1C9-525C07C2ADA8}"/>
    <cellStyle name="Normal 56 2 2" xfId="2627" xr:uid="{2C74070C-F44D-4AFE-B78B-83791FEB7748}"/>
    <cellStyle name="Normal 56 2 2 2" xfId="2628" xr:uid="{A6ADC8C8-2922-4E09-8D6B-8D6DF30CB1F5}"/>
    <cellStyle name="Normal 56 2 3" xfId="2629" xr:uid="{03AE3546-26FA-45E1-AEBB-0E68ED168DC6}"/>
    <cellStyle name="Normal 56 3" xfId="2630" xr:uid="{0142AC63-1EAD-4E62-9289-471521300DBA}"/>
    <cellStyle name="Normal 56 3 2" xfId="2631" xr:uid="{D7BFE076-D189-4DAA-9B49-A1A2C6372C61}"/>
    <cellStyle name="Normal 56 4" xfId="2632" xr:uid="{A7929849-9055-47CD-8710-054F273C4915}"/>
    <cellStyle name="Normal 560" xfId="2633" xr:uid="{3C65F7D8-9A1A-4215-8B22-9474C8CF28DB}"/>
    <cellStyle name="Normal 561" xfId="2634" xr:uid="{92C5A1FC-9D85-4480-9505-4CAE35861523}"/>
    <cellStyle name="Normal 562" xfId="2635" xr:uid="{EB6AAFEB-BABA-4407-8F4D-62EE51DEF401}"/>
    <cellStyle name="Normal 563" xfId="2636" xr:uid="{3E3B608B-FA7A-4EA3-9E02-F64353C5583B}"/>
    <cellStyle name="Normal 564" xfId="2637" xr:uid="{E706B551-ED70-402A-8239-25F6B008667A}"/>
    <cellStyle name="Normal 565" xfId="2638" xr:uid="{24051A70-EFBB-4796-A003-0411147A0388}"/>
    <cellStyle name="Normal 566" xfId="2639" xr:uid="{1F1C3135-C845-4892-A60B-42FE4859BF02}"/>
    <cellStyle name="Normal 567" xfId="2640" xr:uid="{FD6556B0-1FCC-411D-8EA1-13A4DEF5639B}"/>
    <cellStyle name="Normal 568" xfId="2641" xr:uid="{24A46C8B-B564-4B3A-AA73-12389D201FE2}"/>
    <cellStyle name="Normal 569" xfId="2642" xr:uid="{2402F4A1-4CC3-4642-A131-4BFEA0FF470C}"/>
    <cellStyle name="Normal 57" xfId="2643" xr:uid="{C5D3A610-D827-432A-A362-5FA66E663B23}"/>
    <cellStyle name="Normal 57 2" xfId="2644" xr:uid="{79A99D93-C204-4F16-9325-592C3855A0D5}"/>
    <cellStyle name="Normal 57 2 2" xfId="2645" xr:uid="{A0535FB3-5C9D-4ECB-9D77-B71384E60AB1}"/>
    <cellStyle name="Normal 57 2 2 2" xfId="2646" xr:uid="{913602CB-46FA-4817-B818-CBC585881A6C}"/>
    <cellStyle name="Normal 57 2 3" xfId="2647" xr:uid="{B428DEDF-BAB7-42B4-92D8-4167F930A708}"/>
    <cellStyle name="Normal 57 3" xfId="2648" xr:uid="{9EEDC011-27E6-4089-881B-64BC34A3D7EC}"/>
    <cellStyle name="Normal 57 3 2" xfId="2649" xr:uid="{1C21B3FC-2955-4429-A935-357CBFC3279D}"/>
    <cellStyle name="Normal 57 4" xfId="2650" xr:uid="{A6279EAE-F40F-4E1D-A0F3-8A7A4A03A1CA}"/>
    <cellStyle name="Normal 570" xfId="2651" xr:uid="{23B4B223-6EDC-4850-A634-466F7EE9A5F9}"/>
    <cellStyle name="Normal 570 2" xfId="2652" xr:uid="{4DF5B9CD-70CB-46D5-976C-92FA0E772D7A}"/>
    <cellStyle name="Normal 571" xfId="2653" xr:uid="{BBB8CBD8-46E0-4334-A904-1CBBC45EBC11}"/>
    <cellStyle name="Normal 572" xfId="2654" xr:uid="{8225476D-3E57-4CEC-8F74-6B0F6558D955}"/>
    <cellStyle name="Normal 573" xfId="2655" xr:uid="{DA7FEC6B-CFB2-442E-AD0B-51282C088DC4}"/>
    <cellStyle name="Normal 574" xfId="2656" xr:uid="{743FBA1F-82C7-49BC-B6C5-3B69FC002871}"/>
    <cellStyle name="Normal 575" xfId="2657" xr:uid="{0A50B3E7-C529-41CF-A1B9-EC266CE77B54}"/>
    <cellStyle name="Normal 576" xfId="2658" xr:uid="{259E6400-8C74-4C36-A8CF-9812DDE79478}"/>
    <cellStyle name="Normal 577" xfId="2659" xr:uid="{344225B8-DA3A-476D-9B2B-360857D64D89}"/>
    <cellStyle name="Normal 578" xfId="2660" xr:uid="{1F541761-65ED-49B1-9778-CF01F950BB76}"/>
    <cellStyle name="Normal 579" xfId="2661" xr:uid="{9FDF5402-FE5A-4DC9-AB09-95BFC4A8B18D}"/>
    <cellStyle name="Normal 58" xfId="2662" xr:uid="{D4FA15A2-B3B2-4507-85CC-3A75BC209D1B}"/>
    <cellStyle name="Normal 58 2" xfId="2663" xr:uid="{F633D02B-F0C8-494D-A0BC-82AF09F93FF6}"/>
    <cellStyle name="Normal 58 2 2" xfId="2664" xr:uid="{4397BBE0-143D-4B12-A9D9-84B0BF585C78}"/>
    <cellStyle name="Normal 58 3" xfId="2665" xr:uid="{497549FD-1BA0-4D8A-BB49-D4FFF580798D}"/>
    <cellStyle name="Normal 58 3 2" xfId="2666" xr:uid="{CB97369A-A673-4FFB-9A4B-0B58A58AC7FB}"/>
    <cellStyle name="Normal 58 4" xfId="2667" xr:uid="{765012C2-0116-47AF-9F46-3405181269D0}"/>
    <cellStyle name="Normal 580" xfId="2668" xr:uid="{46C2293C-05EA-4BA8-AF00-2C8A984CAA0F}"/>
    <cellStyle name="Normal 581" xfId="2669" xr:uid="{695FD37C-A7B9-4A39-B235-37DF8A4F4D5D}"/>
    <cellStyle name="Normal 581 2" xfId="2670" xr:uid="{96581FEE-87E0-4FFE-9DF0-7AE080B86A6B}"/>
    <cellStyle name="Normal 582" xfId="2671" xr:uid="{52B8D3C3-EB33-44C2-BBAB-CC57E7417C8E}"/>
    <cellStyle name="Normal 583" xfId="2672" xr:uid="{8912DDBC-D2E8-4FFA-82D4-6726896DA3BB}"/>
    <cellStyle name="Normal 584" xfId="2673" xr:uid="{B6F0E632-CCF7-44FB-B3DC-228DED53374F}"/>
    <cellStyle name="Normal 585" xfId="2674" xr:uid="{14AEC8E4-6407-4407-9BCE-B2A78D9BF9D9}"/>
    <cellStyle name="Normal 586" xfId="2675" xr:uid="{77C2EA4F-41FC-48CF-8ABB-ADFB23971FB5}"/>
    <cellStyle name="Normal 587" xfId="2676" xr:uid="{F760FF56-66C2-485B-BABC-DBDC3E48B2B9}"/>
    <cellStyle name="Normal 588" xfId="2677" xr:uid="{FE2B208C-A85D-4534-8F4C-CD7DF2FD3B5A}"/>
    <cellStyle name="Normal 589" xfId="2678" xr:uid="{00EBCB89-288D-42B5-BF92-8DD81FB72061}"/>
    <cellStyle name="Normal 59" xfId="2679" xr:uid="{FEDABC8E-957E-453F-9543-EC9FEB5250A3}"/>
    <cellStyle name="Normal 59 2" xfId="2680" xr:uid="{31DE6866-F388-4BB5-8D3A-A348E004B39F}"/>
    <cellStyle name="Normal 59 2 2" xfId="2681" xr:uid="{F95F63CD-00C6-4375-B2BA-D6FA8C50B3EE}"/>
    <cellStyle name="Normal 59 2 2 2" xfId="2682" xr:uid="{F255A871-2948-4F58-AD69-081A3550E980}"/>
    <cellStyle name="Normal 59 2 3" xfId="2683" xr:uid="{E512C98B-3E60-4E60-82EC-AA2A5982DA33}"/>
    <cellStyle name="Normal 59 3" xfId="2684" xr:uid="{E497D582-7284-4399-837E-B0963A66364C}"/>
    <cellStyle name="Normal 59 3 2" xfId="2685" xr:uid="{69170911-0A5D-40A8-BCAE-C55D9598C1FA}"/>
    <cellStyle name="Normal 59 4" xfId="2686" xr:uid="{2DE04C88-468A-4CB4-B09C-6782965ED735}"/>
    <cellStyle name="Normal 590" xfId="2687" xr:uid="{44416412-0C2E-4FF7-9B23-DF20553FBDB6}"/>
    <cellStyle name="Normal 591" xfId="2688" xr:uid="{77B34C65-61E0-4DC7-92BD-58EE34D25787}"/>
    <cellStyle name="Normal 592" xfId="2689" xr:uid="{32752556-FAE4-4B4F-8341-2BC357D82F4F}"/>
    <cellStyle name="Normal 593" xfId="2690" xr:uid="{8C4057F2-F2A3-4B65-A818-83A71B168DA9}"/>
    <cellStyle name="Normal 594" xfId="2691" xr:uid="{7511B85E-8485-4952-B8F9-A23A0BAA7432}"/>
    <cellStyle name="Normal 595" xfId="2692" xr:uid="{305E30A5-E209-47FD-8E64-681722DB2D84}"/>
    <cellStyle name="Normal 596" xfId="2693" xr:uid="{A30BCC96-E76A-4090-9678-B03ABF8ABFB2}"/>
    <cellStyle name="Normal 597" xfId="2694" xr:uid="{EDAEAA88-21B6-4238-A88E-462D07E7885A}"/>
    <cellStyle name="Normal 598" xfId="2695" xr:uid="{1ADEFF07-A7C3-4603-8736-483692C083B8}"/>
    <cellStyle name="Normal 599" xfId="2696" xr:uid="{064BE1F6-419C-4201-B357-3D00C3FC0B0B}"/>
    <cellStyle name="Normal 6" xfId="8" xr:uid="{00000000-0005-0000-0000-000008000000}"/>
    <cellStyle name="Normal 6 2" xfId="2698" xr:uid="{CB7DB819-E53F-45C1-9E42-0E2841660223}"/>
    <cellStyle name="Normal 6 2 2" xfId="2699" xr:uid="{CCB3F3D8-5708-439D-8E2C-3D90B7A2982D}"/>
    <cellStyle name="Normal 6 2 2 2" xfId="2700" xr:uid="{F4B2E344-1F37-4B4F-9147-E9BD42477F70}"/>
    <cellStyle name="Normal 6 2 3" xfId="2701" xr:uid="{02DB9B16-2673-4ED5-B18E-55DB43867B19}"/>
    <cellStyle name="Normal 6 3" xfId="2702" xr:uid="{B3F5B808-E383-482D-9EC6-AA723D79027C}"/>
    <cellStyle name="Normal 6 3 2" xfId="2703" xr:uid="{A8EB0584-7C39-4C0A-A0B2-67538B027FBA}"/>
    <cellStyle name="Normal 6 4" xfId="2704" xr:uid="{37F7DBDE-F7C9-4A9C-A297-5B850FFD4E91}"/>
    <cellStyle name="Normal 6 5" xfId="2705" xr:uid="{DE019452-1652-429B-AAD0-0DB32C7BB261}"/>
    <cellStyle name="Normal 6 6" xfId="2697" xr:uid="{DEA10964-8416-4C46-A1B5-D62677B9325E}"/>
    <cellStyle name="Normal 60" xfId="2706" xr:uid="{1DEBA8D3-832E-4233-A466-F5FA16C79C47}"/>
    <cellStyle name="Normal 60 2" xfId="2707" xr:uid="{DB54F192-CDE9-497D-9883-817559F033CA}"/>
    <cellStyle name="Normal 60 2 2" xfId="2708" xr:uid="{92800974-5D56-43B2-B200-799EBC334E22}"/>
    <cellStyle name="Normal 60 2 2 2" xfId="2709" xr:uid="{C8B0F25B-C44B-4336-91E4-147201F2D996}"/>
    <cellStyle name="Normal 60 2 3" xfId="2710" xr:uid="{BF8EE6E1-8F0B-4DAA-9236-C78ACD910874}"/>
    <cellStyle name="Normal 60 3" xfId="2711" xr:uid="{B90EFCAF-EE47-43DE-981F-0022671F542F}"/>
    <cellStyle name="Normal 60 3 2" xfId="2712" xr:uid="{AB7C24FA-60CA-45B1-AD70-63F250210EEF}"/>
    <cellStyle name="Normal 60 4" xfId="2713" xr:uid="{93390305-DE7B-4811-BAD6-2F5E03471602}"/>
    <cellStyle name="Normal 600" xfId="2714" xr:uid="{5367712B-20E6-4C1F-ACF3-CC8B8C0B3764}"/>
    <cellStyle name="Normal 601" xfId="2715" xr:uid="{94EB7AFD-848C-4F17-B82D-F7385814801B}"/>
    <cellStyle name="Normal 602" xfId="2716" xr:uid="{108A3ED0-B901-4717-B3F5-6F1E8E06E636}"/>
    <cellStyle name="Normal 603" xfId="2717" xr:uid="{CCC67F66-268D-4345-A75F-B4635FDBE47B}"/>
    <cellStyle name="Normal 604" xfId="2718" xr:uid="{0B1506B8-F2F2-4C30-90E1-004706E81818}"/>
    <cellStyle name="Normal 605" xfId="2719" xr:uid="{612F2C88-3EA1-4C0B-9800-624031C15087}"/>
    <cellStyle name="Normal 606" xfId="2720" xr:uid="{1788FC6B-9935-4BEB-AC8E-092ED0BB754E}"/>
    <cellStyle name="Normal 607" xfId="2721" xr:uid="{663CEF6B-D8F7-4A28-8C9F-B8C029B8E16E}"/>
    <cellStyle name="Normal 608" xfId="2722" xr:uid="{B8A4C893-2B96-4357-99B8-90B021AE75A8}"/>
    <cellStyle name="Normal 609" xfId="2723" xr:uid="{5848AE34-74AA-47D7-9A54-E85EC326DF7F}"/>
    <cellStyle name="Normal 61" xfId="2724" xr:uid="{B541863D-4782-48DD-9AFE-A34D56378054}"/>
    <cellStyle name="Normal 61 2" xfId="2725" xr:uid="{9CE87060-6320-471C-8561-487E7116C02A}"/>
    <cellStyle name="Normal 61 2 2" xfId="2726" xr:uid="{67883642-ED24-4AA0-86C5-57159ED9DAF5}"/>
    <cellStyle name="Normal 61 2 2 2" xfId="2727" xr:uid="{3E83BE13-D6AE-46F7-9607-3C5CB9A3678E}"/>
    <cellStyle name="Normal 61 2 3" xfId="2728" xr:uid="{4B902EAC-48F0-438B-ADFE-8DEABD2F3E41}"/>
    <cellStyle name="Normal 61 3" xfId="2729" xr:uid="{FFEF3EC0-559B-4FA2-B3B6-9936F5CDC03D}"/>
    <cellStyle name="Normal 61 3 2" xfId="2730" xr:uid="{77B78B7B-18D6-4DF7-BB09-EB50F421E3F6}"/>
    <cellStyle name="Normal 61 4" xfId="2731" xr:uid="{ADEE6745-81B3-46B5-8180-83893AF9F8E0}"/>
    <cellStyle name="Normal 610" xfId="2732" xr:uid="{B8F43E47-5563-43DE-969D-962FE3071668}"/>
    <cellStyle name="Normal 611" xfId="2733" xr:uid="{D6AAC332-55B2-485B-888C-444D56053610}"/>
    <cellStyle name="Normal 612" xfId="2734" xr:uid="{C543D03F-529C-4D13-BCFE-F2A11D99970B}"/>
    <cellStyle name="Normal 613" xfId="2735" xr:uid="{BD2343D9-4173-4C86-9363-C40B7B6D4CC2}"/>
    <cellStyle name="Normal 614" xfId="2736" xr:uid="{339CB172-026D-4CFF-AD44-46287303CCBF}"/>
    <cellStyle name="Normal 615" xfId="2737" xr:uid="{11F84BFD-DC8E-4FD9-896C-658E475718F7}"/>
    <cellStyle name="Normal 616" xfId="2738" xr:uid="{38AFD7CE-4546-4F0F-959E-F9A5B243508D}"/>
    <cellStyle name="Normal 617" xfId="2739" xr:uid="{18823280-F0A2-44BE-AB96-459145AEBA68}"/>
    <cellStyle name="Normal 618" xfId="2740" xr:uid="{E6243C46-DB34-499A-B8C1-9655D9B4214F}"/>
    <cellStyle name="Normal 619" xfId="2741" xr:uid="{E58FC5FE-4BB8-4CCD-906D-570DB173CCB2}"/>
    <cellStyle name="Normal 62" xfId="2742" xr:uid="{DD2918FF-E84F-4A6E-8D4D-2D8A3401FDFC}"/>
    <cellStyle name="Normal 62 2" xfId="2743" xr:uid="{633957A0-6F01-404D-B42A-5E63D898F93F}"/>
    <cellStyle name="Normal 62 2 2" xfId="2744" xr:uid="{9F093902-4E42-4961-9BDE-46ABAA4E7CDF}"/>
    <cellStyle name="Normal 62 2 2 2" xfId="2745" xr:uid="{51F1B673-2E0D-4A26-87CE-7711A7041C7D}"/>
    <cellStyle name="Normal 62 2 3" xfId="2746" xr:uid="{43912BCD-3549-443E-95A3-F7E370B6012D}"/>
    <cellStyle name="Normal 62 3" xfId="2747" xr:uid="{7BF680DC-9F27-437F-9C83-1B210D5AC61A}"/>
    <cellStyle name="Normal 62 3 2" xfId="2748" xr:uid="{5D4F4006-F22E-4B88-B23E-8A40A633D0EA}"/>
    <cellStyle name="Normal 62 4" xfId="2749" xr:uid="{4776279B-2D41-4EB0-BE1E-EA161CBF8F56}"/>
    <cellStyle name="Normal 620" xfId="2750" xr:uid="{B13B9DC1-5810-4C22-85C2-21B21B7E17CE}"/>
    <cellStyle name="Normal 621" xfId="2751" xr:uid="{BCDE357D-D073-4F73-825B-03ADB53FA52D}"/>
    <cellStyle name="Normal 622" xfId="2752" xr:uid="{A4E70705-471D-4BC4-A459-A85C3FB577CC}"/>
    <cellStyle name="Normal 623" xfId="2753" xr:uid="{1BA72195-4004-44B0-A5E0-172892A6E6CD}"/>
    <cellStyle name="Normal 624" xfId="2754" xr:uid="{B96FCDCA-E50F-4E6F-83B6-8083AB593734}"/>
    <cellStyle name="Normal 625" xfId="2755" xr:uid="{C97C48FF-A459-43E7-8569-99B5ADF53551}"/>
    <cellStyle name="Normal 626" xfId="2756" xr:uid="{62C91FBA-7243-4F52-BA63-B608C5322043}"/>
    <cellStyle name="Normal 627" xfId="2757" xr:uid="{25EF6B5D-2FF9-4A7D-8071-CCC730FF37B8}"/>
    <cellStyle name="Normal 628" xfId="2758" xr:uid="{A83FFCBB-1D4D-4610-BC6B-5B1C9C82EC92}"/>
    <cellStyle name="Normal 629" xfId="2759" xr:uid="{952F9252-9C28-4243-8261-94424E1A97D7}"/>
    <cellStyle name="Normal 63" xfId="2760" xr:uid="{BCD8D0C7-0569-4DFC-A3E9-732227D13B0A}"/>
    <cellStyle name="Normal 63 2" xfId="2761" xr:uid="{3CA8DDA6-69A5-4C7A-BA27-FE1FB929E136}"/>
    <cellStyle name="Normal 63 2 2" xfId="2762" xr:uid="{26BD653D-90FA-452B-8C76-B446FD095A2A}"/>
    <cellStyle name="Normal 63 2 2 2" xfId="2763" xr:uid="{798F7DE4-A467-47D3-A7D2-E3EDC974DA1D}"/>
    <cellStyle name="Normal 63 2 3" xfId="2764" xr:uid="{A183CC87-1D5A-4F42-AE8E-C6A87FC3D460}"/>
    <cellStyle name="Normal 63 3" xfId="2765" xr:uid="{867FE3C6-E026-4250-AE57-AD435C02F4F4}"/>
    <cellStyle name="Normal 63 3 2" xfId="2766" xr:uid="{BEC13D1C-ACF6-4997-A6B4-30E313EAA69D}"/>
    <cellStyle name="Normal 63 4" xfId="2767" xr:uid="{0484B6A0-CDB1-47A5-9635-AF0E897B7AA7}"/>
    <cellStyle name="Normal 630" xfId="2768" xr:uid="{92DC8FC4-8FAC-47F2-AFE7-C82EB449D4B8}"/>
    <cellStyle name="Normal 631" xfId="2769" xr:uid="{47C595F7-460E-43DE-BD11-5876ED6D2DB2}"/>
    <cellStyle name="Normal 632" xfId="2770" xr:uid="{05266ECD-13D1-4F40-A17D-F65D3CCCCC91}"/>
    <cellStyle name="Normal 633" xfId="2771" xr:uid="{07DC1960-9725-42F3-BB5C-409AFDF78B36}"/>
    <cellStyle name="Normal 634" xfId="2772" xr:uid="{5613B4FE-94C8-4897-850C-96F9414F09A8}"/>
    <cellStyle name="Normal 635" xfId="2773" xr:uid="{4B2B9B5F-D3B2-478C-97D2-3482A6D9F780}"/>
    <cellStyle name="Normal 636" xfId="2774" xr:uid="{3530B074-A0F0-41BB-974C-88F5D8FD078C}"/>
    <cellStyle name="Normal 637" xfId="2775" xr:uid="{71B86D7C-8372-46B8-AB62-0AE0F6D49AB0}"/>
    <cellStyle name="Normal 638" xfId="2776" xr:uid="{89CCECBA-EDE6-4D8D-8CF6-39272BEB736C}"/>
    <cellStyle name="Normal 639" xfId="2777" xr:uid="{9FF4FD0D-5ACB-4DFC-9E0C-889103BA3A9D}"/>
    <cellStyle name="Normal 64" xfId="2778" xr:uid="{C210764A-4B0B-43C7-B820-9474BAAFF53C}"/>
    <cellStyle name="Normal 64 2" xfId="2779" xr:uid="{F5A7EB2E-094C-4F94-AAB2-27EF2CA47473}"/>
    <cellStyle name="Normal 64 2 2" xfId="2780" xr:uid="{723F4341-556C-4E3B-8970-986C63E1EC4B}"/>
    <cellStyle name="Normal 64 2 2 2" xfId="2781" xr:uid="{548AE08C-40BF-46F7-BCC2-0C629C810B74}"/>
    <cellStyle name="Normal 64 2 3" xfId="2782" xr:uid="{8AEC87E2-EEA3-4587-827F-73CAEA351C7B}"/>
    <cellStyle name="Normal 64 3" xfId="2783" xr:uid="{56DEF173-1855-408F-A6BF-21289141C996}"/>
    <cellStyle name="Normal 64 3 2" xfId="2784" xr:uid="{86D89317-1B7E-45BB-B8A9-26B0BF9097E6}"/>
    <cellStyle name="Normal 64 4" xfId="2785" xr:uid="{4D61A255-36F7-4599-9CC8-A6AEEAB6EC32}"/>
    <cellStyle name="Normal 640" xfId="2786" xr:uid="{C04F0025-BC1E-479E-BC4F-CA474A407BAF}"/>
    <cellStyle name="Normal 641" xfId="2787" xr:uid="{886EC4FA-34EC-4188-8054-7FEA7D0C1624}"/>
    <cellStyle name="Normal 642" xfId="2788" xr:uid="{55CC046B-0A2C-4069-B458-6053C0F59537}"/>
    <cellStyle name="Normal 643" xfId="2789" xr:uid="{253AB250-8428-4B45-8FDD-00BB9D63A27F}"/>
    <cellStyle name="Normal 644" xfId="2790" xr:uid="{D9F3EA39-1CEE-44BA-AE6D-29D1D47E4AC0}"/>
    <cellStyle name="Normal 645" xfId="2791" xr:uid="{B1ECE918-46E4-4ECB-A5C1-AAD4FA872247}"/>
    <cellStyle name="Normal 646" xfId="2792" xr:uid="{6165684C-491E-4FAE-A123-364FCD913949}"/>
    <cellStyle name="Normal 647" xfId="2793" xr:uid="{BAA98332-6D92-4782-B9F0-C44196826708}"/>
    <cellStyle name="Normal 648" xfId="2794" xr:uid="{068C6BBB-9318-4EEB-B042-009577738B36}"/>
    <cellStyle name="Normal 649" xfId="2795" xr:uid="{3C92310B-5D20-43F3-B216-2B93F8A10C96}"/>
    <cellStyle name="Normal 65" xfId="2796" xr:uid="{11FA03FA-9112-431B-9C7D-FC3A312F6DD0}"/>
    <cellStyle name="Normal 65 2" xfId="2797" xr:uid="{00976AED-661A-49B6-8E5F-6E843CF1EF2F}"/>
    <cellStyle name="Normal 65 2 2" xfId="2798" xr:uid="{32813333-485C-4D22-B48D-DB259E44EF42}"/>
    <cellStyle name="Normal 65 2 2 2" xfId="2799" xr:uid="{B3AE8206-2910-4B18-A428-E03401AC9027}"/>
    <cellStyle name="Normal 65 2 3" xfId="2800" xr:uid="{B3A84D4F-572F-45F9-8FD5-13106A514EAE}"/>
    <cellStyle name="Normal 65 3" xfId="2801" xr:uid="{38931F0E-8F56-450C-B6E5-46E44B3974F3}"/>
    <cellStyle name="Normal 65 3 2" xfId="2802" xr:uid="{D8E25068-A903-4AD2-810B-981B236E9300}"/>
    <cellStyle name="Normal 65 4" xfId="2803" xr:uid="{4D7CC982-9E7E-471D-A5F4-829817150183}"/>
    <cellStyle name="Normal 650" xfId="2804" xr:uid="{C074BE4A-BB1E-46B4-BB0C-19155AF0DD46}"/>
    <cellStyle name="Normal 651" xfId="2805" xr:uid="{88517A7A-3BBD-47ED-AE04-3F8D730600F5}"/>
    <cellStyle name="Normal 652" xfId="2806" xr:uid="{2BDF1233-30C9-4E28-A103-3922EDF18A7A}"/>
    <cellStyle name="Normal 653" xfId="2807" xr:uid="{F0D62051-1A78-4417-A35E-18CCB16DB748}"/>
    <cellStyle name="Normal 654" xfId="2808" xr:uid="{0558770A-49FF-468D-AFEE-209551735D1F}"/>
    <cellStyle name="Normal 655" xfId="2809" xr:uid="{A040AD17-25E3-416B-8E07-7DC504ECAC67}"/>
    <cellStyle name="Normal 656" xfId="2810" xr:uid="{E2B1F0F8-AECB-4A61-AE3D-C62E57C6C723}"/>
    <cellStyle name="Normal 657" xfId="2811" xr:uid="{705AA129-473D-4E4B-B883-C491EF377F3E}"/>
    <cellStyle name="Normal 658" xfId="2812" xr:uid="{9004F2FF-28A4-4675-84F7-61CC3ED29BF3}"/>
    <cellStyle name="Normal 659" xfId="2813" xr:uid="{B3C3298B-FB88-4142-9474-A48D95D9E849}"/>
    <cellStyle name="Normal 66" xfId="2814" xr:uid="{510B110A-C9F7-44E4-B9B3-38370A7F7000}"/>
    <cellStyle name="Normal 66 2" xfId="2815" xr:uid="{C2C5D7B8-B042-4869-A347-6C35F3D59AB9}"/>
    <cellStyle name="Normal 66 2 2" xfId="2816" xr:uid="{9984D2F8-2E79-4040-831C-853B5BD7AD29}"/>
    <cellStyle name="Normal 66 2 2 2" xfId="2817" xr:uid="{018DF33C-D985-4693-937A-9A2B6757CEB4}"/>
    <cellStyle name="Normal 66 2 3" xfId="2818" xr:uid="{EBA76650-90F4-492F-9BAB-C82F56BA2A98}"/>
    <cellStyle name="Normal 66 3" xfId="2819" xr:uid="{6EA068B3-25A5-4E1C-AA3E-6D5BF54123B8}"/>
    <cellStyle name="Normal 66 3 2" xfId="2820" xr:uid="{B5B8CF26-CDA6-4F7D-AA65-C88D81F054AB}"/>
    <cellStyle name="Normal 66 4" xfId="2821" xr:uid="{DDE346D0-7114-4370-BF43-F78EB09610BC}"/>
    <cellStyle name="Normal 660" xfId="2822" xr:uid="{31A82202-6528-4C26-B4E4-4CEBE9828254}"/>
    <cellStyle name="Normal 661" xfId="2823" xr:uid="{C70E2942-4921-4879-8FFF-ED24823ED2B2}"/>
    <cellStyle name="Normal 662" xfId="2824" xr:uid="{2A49AD81-0430-46C7-89BA-CB71920A0F6A}"/>
    <cellStyle name="Normal 663" xfId="2825" xr:uid="{C55580A0-A3BA-40DB-AAC5-6A5006188241}"/>
    <cellStyle name="Normal 664" xfId="2826" xr:uid="{48AB8900-1CDB-4AFF-B0EA-5CA8558DB2D4}"/>
    <cellStyle name="Normal 665" xfId="2827" xr:uid="{1079109C-857D-49E5-8B1B-B57F5F164074}"/>
    <cellStyle name="Normal 666" xfId="2828" xr:uid="{F7A952D5-407D-4AAA-BEB3-73E517C230C0}"/>
    <cellStyle name="Normal 667" xfId="2829" xr:uid="{6D24B360-450D-4152-BD42-89881D5CA7F5}"/>
    <cellStyle name="Normal 668" xfId="2830" xr:uid="{9C7FF84A-1D58-44C9-8C32-25A052043928}"/>
    <cellStyle name="Normal 669" xfId="2831" xr:uid="{573D8FAD-309A-4A33-AD2E-93FDD28A9184}"/>
    <cellStyle name="Normal 67" xfId="2832" xr:uid="{FC9684F3-E42D-4D49-A3A2-9001C98901B8}"/>
    <cellStyle name="Normal 67 2" xfId="2833" xr:uid="{4E1171D3-CE9C-41E1-8443-5DBF5FCD1BE4}"/>
    <cellStyle name="Normal 67 2 2" xfId="2834" xr:uid="{AAC70A76-CDC2-4327-829C-300669F15510}"/>
    <cellStyle name="Normal 67 2 2 2" xfId="2835" xr:uid="{B5A732B7-67FE-477D-A9F1-EF7D10C0A645}"/>
    <cellStyle name="Normal 67 2 3" xfId="2836" xr:uid="{B14AD6E3-02D3-491A-A991-5029D2DF8BDE}"/>
    <cellStyle name="Normal 67 3" xfId="2837" xr:uid="{9F8C7950-DBAD-4B17-B639-D02B69BBB7FA}"/>
    <cellStyle name="Normal 67 3 2" xfId="2838" xr:uid="{CD93F5CF-03BD-40C1-A5CE-70BD47744B70}"/>
    <cellStyle name="Normal 67 4" xfId="2839" xr:uid="{51BD97C5-82B8-453A-BA97-DA42FA41D302}"/>
    <cellStyle name="Normal 670" xfId="2840" xr:uid="{97E53412-F308-4735-9D0A-1414D67E6ADB}"/>
    <cellStyle name="Normal 671" xfId="2841" xr:uid="{6570A3F9-81C1-490E-87ED-1EBAED8543B0}"/>
    <cellStyle name="Normal 672" xfId="14" xr:uid="{1723AC22-A1E9-46B8-B995-705EDA38FE40}"/>
    <cellStyle name="Normal 673" xfId="3141" xr:uid="{1E918D7A-310B-4CEC-96C5-51C86C1DF650}"/>
    <cellStyle name="Normal 674" xfId="3214" xr:uid="{004CD8E9-A47A-4674-B214-61EA4ABD617C}"/>
    <cellStyle name="Normal 675" xfId="3212" xr:uid="{424148B1-A580-442F-AA44-D51CED8A4889}"/>
    <cellStyle name="Normal 676" xfId="3208" xr:uid="{74A35965-3E4F-42DC-A62D-AAFA58F17FD5}"/>
    <cellStyle name="Normal 677" xfId="3203" xr:uid="{70BB7E6A-C6E5-408F-A895-FBB6D1FD9AB4}"/>
    <cellStyle name="Normal 68" xfId="2842" xr:uid="{05137DC0-EAA0-4E80-9325-AD691BE77BA5}"/>
    <cellStyle name="Normal 68 2" xfId="2843" xr:uid="{AFD904C0-9BED-4AAE-849F-6352F841FD96}"/>
    <cellStyle name="Normal 68 2 2" xfId="2844" xr:uid="{14113BA4-B7EF-425B-A45B-62FF30ADE835}"/>
    <cellStyle name="Normal 68 2 2 2" xfId="2845" xr:uid="{671D7CB7-6E80-4A0B-B48B-037FDEFE7634}"/>
    <cellStyle name="Normal 68 2 3" xfId="2846" xr:uid="{6A1F0B08-A045-4416-AACC-41374EB0BD67}"/>
    <cellStyle name="Normal 68 3" xfId="2847" xr:uid="{62228FA1-BA07-4999-BF51-E86A79AD2F27}"/>
    <cellStyle name="Normal 68 3 2" xfId="2848" xr:uid="{09383063-2404-4E41-890D-CC463C219888}"/>
    <cellStyle name="Normal 68 4" xfId="2849" xr:uid="{B3E638D0-9787-421B-B3AB-0D8364CA570B}"/>
    <cellStyle name="Normal 69" xfId="2850" xr:uid="{E14EA155-77AD-49F4-A9F2-74838E915687}"/>
    <cellStyle name="Normal 69 2" xfId="2851" xr:uid="{D9B03F7A-ABC6-40E3-9AA6-605D344832CB}"/>
    <cellStyle name="Normal 69 2 2" xfId="2852" xr:uid="{07DA815F-04F3-43A6-B5E5-D07245E0A423}"/>
    <cellStyle name="Normal 69 2 2 2" xfId="2853" xr:uid="{0BF89A67-98C4-4700-84B3-7BD6314414C4}"/>
    <cellStyle name="Normal 69 2 3" xfId="2854" xr:uid="{CD952A2B-F421-4F4C-980F-1DFD10171BF8}"/>
    <cellStyle name="Normal 69 3" xfId="2855" xr:uid="{CB47CE18-8242-4ED6-AB0C-D5DC85FDC63B}"/>
    <cellStyle name="Normal 69 3 2" xfId="2856" xr:uid="{FFDC2ED5-FB39-41CD-8736-B39C8EE2F0C6}"/>
    <cellStyle name="Normal 69 4" xfId="2857" xr:uid="{EF637A85-A429-4720-B207-A67D8DDDAC2C}"/>
    <cellStyle name="Normal 7" xfId="12" xr:uid="{F3BB648D-49EB-42FA-92B6-2839BEA71E0E}"/>
    <cellStyle name="Normal 7 2" xfId="2858" xr:uid="{D0A929DF-142B-428C-8C35-E4DBB08A07EE}"/>
    <cellStyle name="Normal 7 2 2" xfId="2859" xr:uid="{FB53342A-828A-4723-B43C-626ADBC170F8}"/>
    <cellStyle name="Normal 7 2 2 2" xfId="2860" xr:uid="{B5B2EF55-4EF7-463B-B329-71B722C08193}"/>
    <cellStyle name="Normal 7 2 3" xfId="2861" xr:uid="{8875094A-D392-4D61-ACE1-BFB15BD7DFC1}"/>
    <cellStyle name="Normal 7 3" xfId="2862" xr:uid="{91610072-2CC4-459B-AF53-6CE5ADEB3353}"/>
    <cellStyle name="Normal 7 3 2" xfId="2863" xr:uid="{8430DB5E-B23A-4977-9415-ECE851FE043F}"/>
    <cellStyle name="Normal 7 4" xfId="2864" xr:uid="{F946203C-E195-4938-807C-7B3A0040E453}"/>
    <cellStyle name="Normal 70" xfId="2865" xr:uid="{AA4D6F7F-60DB-470F-A443-25B6AD081959}"/>
    <cellStyle name="Normal 70 2" xfId="2866" xr:uid="{942DB1CF-D86F-43C7-8A6F-362EFA741AD6}"/>
    <cellStyle name="Normal 70 2 2" xfId="2867" xr:uid="{92B8137E-7008-4949-ACB6-4178124B1A47}"/>
    <cellStyle name="Normal 70 2 2 2" xfId="2868" xr:uid="{9E3977A4-CC74-49DD-B24F-3AED4647F5A5}"/>
    <cellStyle name="Normal 70 2 3" xfId="2869" xr:uid="{5DD04D2C-9A78-4C14-B5AB-397AD8532D14}"/>
    <cellStyle name="Normal 70 3" xfId="2870" xr:uid="{D7B55CB0-6626-45A0-BBA9-54817600BA82}"/>
    <cellStyle name="Normal 70 3 2" xfId="2871" xr:uid="{41C747CE-8C77-415C-9328-40D8746A0226}"/>
    <cellStyle name="Normal 70 4" xfId="2872" xr:uid="{890BC212-27C7-405D-958C-EC9C467F9959}"/>
    <cellStyle name="Normal 71" xfId="2873" xr:uid="{FF4FADED-0FF7-49D7-9DFF-C8F37E7D2815}"/>
    <cellStyle name="Normal 71 2" xfId="2874" xr:uid="{88C8005A-B038-4DFD-BA59-2016690EFAA7}"/>
    <cellStyle name="Normal 71 2 2" xfId="2875" xr:uid="{EA2AD59B-B60D-4344-B6CE-6A89D6880E45}"/>
    <cellStyle name="Normal 71 2 2 2" xfId="2876" xr:uid="{D5DB7FAC-A84F-4CF1-87B7-64C99980FA19}"/>
    <cellStyle name="Normal 71 2 3" xfId="2877" xr:uid="{84662F7F-8C05-43B7-8F9C-5B04D4F34250}"/>
    <cellStyle name="Normal 71 3" xfId="2878" xr:uid="{0CC75C0F-A396-406B-BCDB-A2A5A0155C5A}"/>
    <cellStyle name="Normal 71 3 2" xfId="2879" xr:uid="{5B9D98E2-0402-4430-A95A-6A9659BDBA3A}"/>
    <cellStyle name="Normal 71 4" xfId="2880" xr:uid="{D451B8C1-DAF5-4986-9024-63BFDE96DD55}"/>
    <cellStyle name="Normal 72" xfId="2881" xr:uid="{A9094B33-6B9A-47B1-AF30-3BB0B717BC9D}"/>
    <cellStyle name="Normal 72 2" xfId="2882" xr:uid="{3AB0A20B-8318-499A-9CF8-FF6961C80DBD}"/>
    <cellStyle name="Normal 72 2 2" xfId="2883" xr:uid="{CDAA76A5-8825-4C8E-8328-502D6BB4BBD9}"/>
    <cellStyle name="Normal 72 2 2 2" xfId="2884" xr:uid="{1F34CA3D-9139-4404-869C-4CFCA7BB92CE}"/>
    <cellStyle name="Normal 72 2 3" xfId="2885" xr:uid="{68AC7BC0-1A62-4444-B822-0B4AC2812FCE}"/>
    <cellStyle name="Normal 72 3" xfId="2886" xr:uid="{F2FF2DE8-D549-4A41-9816-E81A100F1958}"/>
    <cellStyle name="Normal 72 3 2" xfId="2887" xr:uid="{CF45732A-23C7-4E70-A16E-11AAD9171319}"/>
    <cellStyle name="Normal 72 4" xfId="2888" xr:uid="{81ED3089-188B-4ACB-9071-2C8B569F61A6}"/>
    <cellStyle name="Normal 73" xfId="2889" xr:uid="{F50AD2A8-8377-4E49-B8A9-29270155C7D3}"/>
    <cellStyle name="Normal 73 2" xfId="2890" xr:uid="{36560F18-20FA-4FA3-8A48-11C7FB9F32AC}"/>
    <cellStyle name="Normal 73 2 2" xfId="2891" xr:uid="{A54AE6C1-E128-499D-9094-D97F3751B7C0}"/>
    <cellStyle name="Normal 73 2 2 2" xfId="2892" xr:uid="{B457BFCC-94BC-4C19-A14F-B7F5A0ED7E07}"/>
    <cellStyle name="Normal 73 2 3" xfId="2893" xr:uid="{1164CEB8-BF0D-4E46-8818-780BBBE314CB}"/>
    <cellStyle name="Normal 73 3" xfId="2894" xr:uid="{B20AFC8D-F114-42B1-919D-7C6F6D7395EB}"/>
    <cellStyle name="Normal 73 3 2" xfId="2895" xr:uid="{F4E0AA9A-BFF7-41C1-B724-54B9309217E6}"/>
    <cellStyle name="Normal 73 4" xfId="2896" xr:uid="{7DFE0F88-ABAF-40AE-8B37-C4615B3A08F3}"/>
    <cellStyle name="Normal 74" xfId="2897" xr:uid="{D6C42143-0CD5-4561-8F10-EB4D3ABBC3ED}"/>
    <cellStyle name="Normal 74 2" xfId="2898" xr:uid="{1BEDD197-4951-4DE6-9458-7690DA7EF7EB}"/>
    <cellStyle name="Normal 74 2 2" xfId="2899" xr:uid="{BF57409C-CF42-4650-87E1-047D4FC4B6D9}"/>
    <cellStyle name="Normal 74 2 2 2" xfId="2900" xr:uid="{55E95375-20B7-43D2-8838-08E867A5FD81}"/>
    <cellStyle name="Normal 74 2 3" xfId="2901" xr:uid="{FEDD33D8-0FC7-45BF-B15C-C82F360D707F}"/>
    <cellStyle name="Normal 74 3" xfId="2902" xr:uid="{2658C6BB-0CAB-4FCA-AF00-D59E54AC8170}"/>
    <cellStyle name="Normal 74 3 2" xfId="2903" xr:uid="{36D86490-4F3B-421C-9CE3-A47052F5454C}"/>
    <cellStyle name="Normal 74 4" xfId="2904" xr:uid="{9E949CBE-B1F6-4E78-820D-CFB445322D88}"/>
    <cellStyle name="Normal 75" xfId="2905" xr:uid="{3D0220B7-4119-4260-A524-42C9CF6726BB}"/>
    <cellStyle name="Normal 75 2" xfId="2906" xr:uid="{6FC9B36B-5649-4FE8-9459-4F6587730AD3}"/>
    <cellStyle name="Normal 75 2 2" xfId="2907" xr:uid="{40ECCD6B-ECAA-4D10-8CA7-003AF95B06A1}"/>
    <cellStyle name="Normal 75 2 2 2" xfId="2908" xr:uid="{CFDF19BB-13AD-4266-AD7D-6ADFD9CA738D}"/>
    <cellStyle name="Normal 75 2 3" xfId="2909" xr:uid="{64419F5C-395E-4171-9AFA-72F3209C81D1}"/>
    <cellStyle name="Normal 75 3" xfId="2910" xr:uid="{A79D0834-31AF-46CC-9F6C-B585A50A108B}"/>
    <cellStyle name="Normal 75 3 2" xfId="2911" xr:uid="{84A97849-ADFD-40F1-8844-E55BB9DBF728}"/>
    <cellStyle name="Normal 75 4" xfId="2912" xr:uid="{FE6309A7-7480-4D49-BC0E-517D23C2B56F}"/>
    <cellStyle name="Normal 76" xfId="2913" xr:uid="{5D274438-B98B-41EF-9BB2-D735A2C9447C}"/>
    <cellStyle name="Normal 76 2" xfId="2914" xr:uid="{544C90F5-4402-4106-9936-489656BC17A0}"/>
    <cellStyle name="Normal 76 2 2" xfId="2915" xr:uid="{BF41D2A6-7579-4854-ACA0-F445B29BE0D2}"/>
    <cellStyle name="Normal 76 2 2 2" xfId="2916" xr:uid="{4FCF508E-A5ED-4D0C-BAA2-B68281D2053B}"/>
    <cellStyle name="Normal 76 2 3" xfId="2917" xr:uid="{898195E1-79C6-4436-9C28-7FC93E783F3E}"/>
    <cellStyle name="Normal 76 3" xfId="2918" xr:uid="{A8CBF0B1-7726-48A4-9020-ECC325FDDA9D}"/>
    <cellStyle name="Normal 76 3 2" xfId="2919" xr:uid="{1FD6996D-9F33-4774-A44A-0D3100A7A0A3}"/>
    <cellStyle name="Normal 76 4" xfId="2920" xr:uid="{39BF8313-22BC-4C32-AE50-1221592BB298}"/>
    <cellStyle name="Normal 77" xfId="2921" xr:uid="{FACC49EB-21D4-4D60-8AAB-0BFE322F975A}"/>
    <cellStyle name="Normal 77 2" xfId="2922" xr:uid="{DD047D27-1D48-4080-9B3F-DB9BCF89D425}"/>
    <cellStyle name="Normal 77 2 2" xfId="2923" xr:uid="{01DF3052-E012-48DF-9BB2-C062E6C09CDC}"/>
    <cellStyle name="Normal 77 2 2 2" xfId="2924" xr:uid="{E6FC3121-3BB4-4797-A413-9F13CF21313E}"/>
    <cellStyle name="Normal 77 2 3" xfId="2925" xr:uid="{33E23619-6A26-49C0-9ECA-EF4802FCB777}"/>
    <cellStyle name="Normal 77 3" xfId="2926" xr:uid="{8B3AB59C-1476-4882-9D6D-3740BD1AAFA1}"/>
    <cellStyle name="Normal 77 3 2" xfId="2927" xr:uid="{B44EFDDA-5995-465C-8A71-FA320357CAD5}"/>
    <cellStyle name="Normal 77 4" xfId="2928" xr:uid="{26677F5E-708D-4101-8F3D-61C122A969AC}"/>
    <cellStyle name="Normal 78" xfId="2929" xr:uid="{CBEC1481-A346-42EC-AABB-B374E5F45597}"/>
    <cellStyle name="Normal 78 2" xfId="2930" xr:uid="{C6210074-06C8-42D4-8FC8-0566D1948AD0}"/>
    <cellStyle name="Normal 78 2 2" xfId="2931" xr:uid="{0E9CDDD4-1BE7-4D74-A69A-EE76F171CD13}"/>
    <cellStyle name="Normal 78 2 2 2" xfId="2932" xr:uid="{AC8BB87E-1CD1-4ABB-AE66-9125EB88D965}"/>
    <cellStyle name="Normal 78 2 3" xfId="2933" xr:uid="{BF2E16A0-6174-429B-9D70-EBAA03411298}"/>
    <cellStyle name="Normal 78 3" xfId="2934" xr:uid="{5BE9D247-D7A4-48F7-A5B3-CF6316CA29A4}"/>
    <cellStyle name="Normal 78 3 2" xfId="2935" xr:uid="{EF7548F3-B975-485C-ACB0-E4D66A1F022A}"/>
    <cellStyle name="Normal 78 4" xfId="2936" xr:uid="{1BAAE5FD-4909-4410-8E64-8A3FE56D3F62}"/>
    <cellStyle name="Normal 79" xfId="2937" xr:uid="{4E6F3DA6-7782-42F2-A6BA-6494C73898FA}"/>
    <cellStyle name="Normal 79 2" xfId="2938" xr:uid="{93965870-A48C-4302-B2E2-66917AC5D6CF}"/>
    <cellStyle name="Normal 79 2 2" xfId="2939" xr:uid="{C65635E2-AE98-479A-ADDD-83B1A017DFB2}"/>
    <cellStyle name="Normal 79 2 2 2" xfId="2940" xr:uid="{68767F65-7E36-4E87-ADCD-EE4F2F246A6B}"/>
    <cellStyle name="Normal 79 2 3" xfId="2941" xr:uid="{39B67653-CF05-4CC3-9C05-3CEDB41FD036}"/>
    <cellStyle name="Normal 79 3" xfId="2942" xr:uid="{0DB232B3-4CEA-45F0-AF09-1304F5CF79B4}"/>
    <cellStyle name="Normal 79 3 2" xfId="2943" xr:uid="{73D8B9B5-612F-4E9A-8A3A-F1DD7B8E51C2}"/>
    <cellStyle name="Normal 79 4" xfId="2944" xr:uid="{B54B3C5F-DE9A-4C73-82CB-34803DBCDD01}"/>
    <cellStyle name="Normal 8" xfId="2945" xr:uid="{668BBDB0-A187-4E91-921A-EFFA53A7EA91}"/>
    <cellStyle name="Normal 8 2" xfId="2946" xr:uid="{B37A4F34-33D7-4F58-9EBE-03F24A3C7B3C}"/>
    <cellStyle name="Normal 8 2 2" xfId="2947" xr:uid="{2FEB794E-2D47-489A-A5A2-A17E886F3B9F}"/>
    <cellStyle name="Normal 8 2 2 2" xfId="2948" xr:uid="{23FAFA3F-C920-4D75-8E60-C892C057DCE6}"/>
    <cellStyle name="Normal 8 2 3" xfId="2949" xr:uid="{2BFE1E69-83A7-477E-B237-0319F055297D}"/>
    <cellStyle name="Normal 8 3" xfId="2950" xr:uid="{C462CBC0-33C2-4241-AF51-476A4A9A249A}"/>
    <cellStyle name="Normal 8 3 2" xfId="2951" xr:uid="{37EC402F-3ED6-4F39-A4AB-299676F5D96B}"/>
    <cellStyle name="Normal 8 4" xfId="2952" xr:uid="{F2CF27BD-DFC1-4488-AD02-058652DC299A}"/>
    <cellStyle name="Normal 80" xfId="2953" xr:uid="{19FB18B4-C9E8-47D8-899D-CECEE0D3FE05}"/>
    <cellStyle name="Normal 80 2" xfId="2954" xr:uid="{B7396A35-0C7D-4168-B4C2-9290C1179705}"/>
    <cellStyle name="Normal 80 2 2" xfId="2955" xr:uid="{5A274C7A-C6C5-41A8-8FB2-77E7D12D7547}"/>
    <cellStyle name="Normal 80 2 2 2" xfId="2956" xr:uid="{0D124C59-C4A7-4996-95CF-0A87146116C3}"/>
    <cellStyle name="Normal 80 2 3" xfId="2957" xr:uid="{B3CD0E3C-03D1-4AEF-B930-356186C5FB10}"/>
    <cellStyle name="Normal 80 3" xfId="2958" xr:uid="{F8C5548C-CDF3-4F29-AA7D-101ED823E7E6}"/>
    <cellStyle name="Normal 80 3 2" xfId="2959" xr:uid="{54866B92-BD22-4728-A170-465B045945ED}"/>
    <cellStyle name="Normal 80 4" xfId="2960" xr:uid="{FD92EBF4-93B6-4742-9F66-9DED429A9F84}"/>
    <cellStyle name="Normal 81" xfId="2961" xr:uid="{51D3F01B-6CE3-4213-87C1-E881369D3758}"/>
    <cellStyle name="Normal 81 2" xfId="2962" xr:uid="{97DDE5CD-E14F-4255-A2A6-6BF6CAF9D62A}"/>
    <cellStyle name="Normal 81 2 2" xfId="2963" xr:uid="{1B160CF9-875B-45F4-8549-87051D2F3084}"/>
    <cellStyle name="Normal 81 2 2 2" xfId="2964" xr:uid="{E04CFA8F-76BA-4822-8C85-1790719BB63F}"/>
    <cellStyle name="Normal 81 2 3" xfId="2965" xr:uid="{5CABE00A-E4A3-4281-B002-D4C88839C090}"/>
    <cellStyle name="Normal 81 3" xfId="2966" xr:uid="{4BBF2734-6ABA-47CC-BAD1-8087FA382B4C}"/>
    <cellStyle name="Normal 81 3 2" xfId="2967" xr:uid="{7A2982D0-0EE0-4D8F-95BA-536697A81CC5}"/>
    <cellStyle name="Normal 81 4" xfId="2968" xr:uid="{6DBCF504-0B62-46D1-85E1-8F1C2399BEC5}"/>
    <cellStyle name="Normal 82" xfId="2969" xr:uid="{CA6FF391-1E34-45DF-B0C6-06A6FE67F137}"/>
    <cellStyle name="Normal 82 2" xfId="2970" xr:uid="{8278A79B-0B28-4AFA-9501-A4B81DEFC07F}"/>
    <cellStyle name="Normal 82 2 2" xfId="2971" xr:uid="{22B56693-4D8E-4585-8728-721A5D491A0B}"/>
    <cellStyle name="Normal 82 2 2 2" xfId="2972" xr:uid="{BE21D39F-CBCA-4C94-97F7-B5D718A69D6E}"/>
    <cellStyle name="Normal 82 2 3" xfId="2973" xr:uid="{74A27E54-E0A1-44CF-A6C6-092301C601C0}"/>
    <cellStyle name="Normal 82 3" xfId="2974" xr:uid="{E5436032-CDF9-4755-9E99-45D7D519053C}"/>
    <cellStyle name="Normal 82 3 2" xfId="2975" xr:uid="{B8A2E9AE-8622-468C-B547-F8996AF2908C}"/>
    <cellStyle name="Normal 82 4" xfId="2976" xr:uid="{B379BDBE-88EC-4B40-93DB-4B522A33F672}"/>
    <cellStyle name="Normal 83" xfId="2977" xr:uid="{7437CD12-D2E6-4122-9CD7-C888CA554B39}"/>
    <cellStyle name="Normal 83 2" xfId="2978" xr:uid="{3CA07478-B3A6-4390-B030-2CFA4FA243A0}"/>
    <cellStyle name="Normal 83 2 2" xfId="2979" xr:uid="{AF66AAE4-A529-4DB1-A952-45525A1DECE5}"/>
    <cellStyle name="Normal 83 2 2 2" xfId="2980" xr:uid="{E4D56DE6-C6DA-48D0-AFF9-EB4108DDAED2}"/>
    <cellStyle name="Normal 83 2 3" xfId="2981" xr:uid="{B86228CF-C358-4D9F-8133-6A7D93D45DB5}"/>
    <cellStyle name="Normal 83 3" xfId="2982" xr:uid="{6284DF6A-4587-49E2-A82B-EE1F1942912B}"/>
    <cellStyle name="Normal 83 3 2" xfId="2983" xr:uid="{9647A303-F36A-4F44-8DFC-EE98F080171C}"/>
    <cellStyle name="Normal 83 4" xfId="2984" xr:uid="{96D43155-106C-4946-B890-6492FF2C137B}"/>
    <cellStyle name="Normal 84" xfId="2985" xr:uid="{252A8719-3689-492E-B9D9-E9FAD7E810DC}"/>
    <cellStyle name="Normal 84 2" xfId="2986" xr:uid="{12930D3F-FA05-49CB-B34C-4254FCC70E3E}"/>
    <cellStyle name="Normal 84 2 2" xfId="2987" xr:uid="{A9698E81-C336-41C0-80C9-924F0F80AB0E}"/>
    <cellStyle name="Normal 84 2 2 2" xfId="2988" xr:uid="{B5A58CC2-2E02-4446-B171-1FF1060334A8}"/>
    <cellStyle name="Normal 84 2 3" xfId="2989" xr:uid="{B9ED683C-D265-4131-81AF-0CEDE49089AE}"/>
    <cellStyle name="Normal 84 3" xfId="2990" xr:uid="{EF014E60-60DB-4C30-910A-97215CDB1572}"/>
    <cellStyle name="Normal 84 3 2" xfId="2991" xr:uid="{5B672F96-EB8C-4502-BAF7-331D21143706}"/>
    <cellStyle name="Normal 84 4" xfId="2992" xr:uid="{3CAC5CF7-D47E-4E7B-B8AC-003EBF7EDC85}"/>
    <cellStyle name="Normal 85" xfId="2993" xr:uid="{4576E2C1-7993-45C7-A930-B7906E57C3F9}"/>
    <cellStyle name="Normal 85 2" xfId="2994" xr:uid="{F5AFC39C-5B28-4765-8B88-7DC5F3CD749B}"/>
    <cellStyle name="Normal 85 2 2" xfId="2995" xr:uid="{70034A5D-D991-4E4E-B03B-435ADE5FDEBE}"/>
    <cellStyle name="Normal 85 2 2 2" xfId="2996" xr:uid="{F939C41D-ABDA-4D74-8F13-E895D4CE2AC6}"/>
    <cellStyle name="Normal 85 2 3" xfId="2997" xr:uid="{1C5368AF-FAE3-4610-B4DF-C39BD63ABA05}"/>
    <cellStyle name="Normal 85 3" xfId="2998" xr:uid="{5BC43D8B-EE5E-411F-91A6-B1674FF28812}"/>
    <cellStyle name="Normal 85 3 2" xfId="2999" xr:uid="{B0434A39-6EE3-43B0-B9AA-966790C200B2}"/>
    <cellStyle name="Normal 85 4" xfId="3000" xr:uid="{55F4302A-6108-4153-8480-C35561330159}"/>
    <cellStyle name="Normal 86" xfId="3001" xr:uid="{738A6487-ECF0-46D4-B7C8-74307B5A0601}"/>
    <cellStyle name="Normal 86 2" xfId="3002" xr:uid="{FEC64A2C-444B-4EC4-96D9-5F2EF6981583}"/>
    <cellStyle name="Normal 86 2 2" xfId="3003" xr:uid="{749E40DB-DF56-41DE-8D98-410CC7F50B22}"/>
    <cellStyle name="Normal 86 2 2 2" xfId="3004" xr:uid="{9767BFC5-47A7-4D13-AB0C-703B26D24CEB}"/>
    <cellStyle name="Normal 86 2 3" xfId="3005" xr:uid="{EE8F2DF2-6B47-4B71-AF69-792272EE7D5F}"/>
    <cellStyle name="Normal 86 3" xfId="3006" xr:uid="{297AFC1E-F807-4C3C-8FC2-4262686BEC9A}"/>
    <cellStyle name="Normal 86 3 2" xfId="3007" xr:uid="{91B22615-56A5-4FC0-9801-82E933D92919}"/>
    <cellStyle name="Normal 86 4" xfId="3008" xr:uid="{918D05E1-6124-490B-9286-7AE9A7DE99E8}"/>
    <cellStyle name="Normal 87" xfId="3009" xr:uid="{939AA2EA-DF18-41BD-85EE-DEA80FB942FA}"/>
    <cellStyle name="Normal 87 2" xfId="3010" xr:uid="{BCFE5B9C-A52F-43B5-BD02-2A3BBFB58AFE}"/>
    <cellStyle name="Normal 87 2 2" xfId="3011" xr:uid="{CF3C0260-7E6B-4886-A6E8-DF8B781E5F2C}"/>
    <cellStyle name="Normal 87 2 2 2" xfId="3012" xr:uid="{BB646609-7FBC-427D-9CAA-48F96E44713E}"/>
    <cellStyle name="Normal 87 2 3" xfId="3013" xr:uid="{5BCC069F-E932-4DA3-A5F5-DF0D84F92255}"/>
    <cellStyle name="Normal 87 3" xfId="3014" xr:uid="{DE26145D-895D-4C73-99EA-B1F20D62B95B}"/>
    <cellStyle name="Normal 87 3 2" xfId="3015" xr:uid="{40E6E6C1-2D22-4630-8B42-549B097A767F}"/>
    <cellStyle name="Normal 87 4" xfId="3016" xr:uid="{DAB9CEC4-4B7D-4DB6-850A-C4ECF9A01C90}"/>
    <cellStyle name="Normal 88" xfId="3017" xr:uid="{3DB7FB1E-4A7F-466D-9696-D67FA5E7D5A2}"/>
    <cellStyle name="Normal 88 2" xfId="3018" xr:uid="{C1392B7D-57AC-4B6B-86E4-64D002CAF679}"/>
    <cellStyle name="Normal 88 2 2" xfId="3019" xr:uid="{219AF9D4-68C1-4027-BB55-F2D369D436B8}"/>
    <cellStyle name="Normal 88 2 2 2" xfId="3020" xr:uid="{9488CD05-7DBD-4A2A-B691-B46F85B4BF39}"/>
    <cellStyle name="Normal 88 2 3" xfId="3021" xr:uid="{47877629-ACF6-4486-847C-06ECD1C6DD58}"/>
    <cellStyle name="Normal 88 3" xfId="3022" xr:uid="{BA662ECA-51F1-4BFB-A2DF-6B14F9DF2518}"/>
    <cellStyle name="Normal 88 3 2" xfId="3023" xr:uid="{67A3F0AB-10BF-4178-9C23-4FA72B7ABD0C}"/>
    <cellStyle name="Normal 88 4" xfId="3024" xr:uid="{69424987-1EFE-48F5-B05C-102626B4A8E0}"/>
    <cellStyle name="Normal 89" xfId="3025" xr:uid="{25728B43-FE46-48EF-89F1-CAE1E424189B}"/>
    <cellStyle name="Normal 89 2" xfId="3026" xr:uid="{1EA2873A-800F-4BA5-A7AD-25BE154E5E36}"/>
    <cellStyle name="Normal 89 2 2" xfId="3027" xr:uid="{2607F2E3-4B53-4AEA-BAA8-580549769375}"/>
    <cellStyle name="Normal 89 2 2 2" xfId="3028" xr:uid="{5C559825-19F9-4BE9-A168-2FD1649219CA}"/>
    <cellStyle name="Normal 89 2 3" xfId="3029" xr:uid="{170F4848-2302-4F05-A637-8D2C2203D132}"/>
    <cellStyle name="Normal 89 3" xfId="3030" xr:uid="{5BE4275C-0DDB-4B46-AFF9-5183373E52BD}"/>
    <cellStyle name="Normal 89 3 2" xfId="3031" xr:uid="{70E231A4-73BE-43D0-A1C2-369AACBDB080}"/>
    <cellStyle name="Normal 89 4" xfId="3032" xr:uid="{511301F0-A03A-436A-8E36-08F101EDCD10}"/>
    <cellStyle name="Normal 9" xfId="3033" xr:uid="{7C71A4A5-FAF7-43AA-AFF1-6BC28743687D}"/>
    <cellStyle name="Normal 9 2" xfId="3034" xr:uid="{4AA3EFF1-0CE4-45F5-9353-F5C33AC34131}"/>
    <cellStyle name="Normal 9 2 2" xfId="3035" xr:uid="{A3A0EB70-7AFA-43A3-915C-5765396DC43A}"/>
    <cellStyle name="Normal 9 2 2 2" xfId="3036" xr:uid="{725A7004-7B40-46BE-A1F8-0A23462F3251}"/>
    <cellStyle name="Normal 9 2 3" xfId="3037" xr:uid="{A47FB4A5-5749-436F-B8CE-9DF56F055993}"/>
    <cellStyle name="Normal 9 3" xfId="3038" xr:uid="{DA974F50-9854-4F9A-9834-FA159592F824}"/>
    <cellStyle name="Normal 9 3 2" xfId="3039" xr:uid="{6EDA11D4-0C91-43F6-B5D5-006DE779DD76}"/>
    <cellStyle name="Normal 9 4" xfId="3040" xr:uid="{2E02AE4E-0E54-4E16-B845-6F7E7D12FA18}"/>
    <cellStyle name="Normal 90" xfId="3041" xr:uid="{C6CA7A17-EAE4-4A41-A7A4-D8411075DD07}"/>
    <cellStyle name="Normal 90 2" xfId="3042" xr:uid="{773BCB76-0575-4BEC-B466-198641368B2F}"/>
    <cellStyle name="Normal 90 2 2" xfId="3043" xr:uid="{16D28069-DDA1-4209-AE3D-BCC16CEA4857}"/>
    <cellStyle name="Normal 90 2 2 2" xfId="3044" xr:uid="{1C55CEEF-896D-4D5C-B0CE-E3600068D1B7}"/>
    <cellStyle name="Normal 90 2 3" xfId="3045" xr:uid="{169B395D-C4F4-4F5E-BA3F-9051217C57F8}"/>
    <cellStyle name="Normal 90 3" xfId="3046" xr:uid="{BC08CCF2-983C-4914-92DE-95888BBE9E5E}"/>
    <cellStyle name="Normal 90 3 2" xfId="3047" xr:uid="{F42915FA-44F2-43F0-B876-265A8D0DCA56}"/>
    <cellStyle name="Normal 90 4" xfId="3048" xr:uid="{9535231A-C0E9-46B5-AC69-DED8F4876A63}"/>
    <cellStyle name="Normal 91" xfId="3049" xr:uid="{C222F231-158A-4CE0-A690-9331462A6517}"/>
    <cellStyle name="Normal 91 2" xfId="3050" xr:uid="{C3554BDB-6664-47C9-9F24-670E0E30A3BF}"/>
    <cellStyle name="Normal 91 2 2" xfId="3051" xr:uid="{BA17E15F-5A2E-4EFD-A210-211E301D94DA}"/>
    <cellStyle name="Normal 91 2 2 2" xfId="3052" xr:uid="{62DA4F0F-C0F8-4EF0-B9F0-5EC9853FE601}"/>
    <cellStyle name="Normal 91 2 3" xfId="3053" xr:uid="{2ABEC6DF-027C-41B4-ABD1-5F9B0ACB2872}"/>
    <cellStyle name="Normal 91 3" xfId="3054" xr:uid="{FA5D6FCB-FC4C-4877-9811-DBAC636F514F}"/>
    <cellStyle name="Normal 91 3 2" xfId="3055" xr:uid="{41E92817-5209-4B2D-A8D1-14331447BE20}"/>
    <cellStyle name="Normal 91 4" xfId="3056" xr:uid="{ED28AE5C-45D2-41FE-ADE1-ECB561C4A1B4}"/>
    <cellStyle name="Normal 92" xfId="3057" xr:uid="{BACC7610-20FC-4E99-BD27-82194ED177F9}"/>
    <cellStyle name="Normal 92 2" xfId="3058" xr:uid="{04CC6F99-48C3-4DFB-B6BC-AC82CC66C88C}"/>
    <cellStyle name="Normal 92 2 2" xfId="3059" xr:uid="{9FA5A6B7-9CBF-4A33-8A01-AE72E2E7E516}"/>
    <cellStyle name="Normal 92 2 2 2" xfId="3060" xr:uid="{040F81A6-00FA-4925-B2E8-EAB2B8F9D351}"/>
    <cellStyle name="Normal 92 2 3" xfId="3061" xr:uid="{D45C44DD-F9BC-46E6-B4A2-9DFD9EE3913E}"/>
    <cellStyle name="Normal 92 3" xfId="3062" xr:uid="{18EFBCDD-6471-4AEB-821B-36E5A60E3D0D}"/>
    <cellStyle name="Normal 92 3 2" xfId="3063" xr:uid="{E9AED5C8-FC5E-4BED-B912-97DE06DE510C}"/>
    <cellStyle name="Normal 92 4" xfId="3064" xr:uid="{C195FDB6-0518-48A9-A8FC-A2544EAB1DDF}"/>
    <cellStyle name="Normal 93" xfId="3065" xr:uid="{B1B13487-4157-47A9-8E0C-9223F0480290}"/>
    <cellStyle name="Normal 93 2" xfId="3066" xr:uid="{CF6FAF02-488A-4E46-94CB-502AB1F5FB10}"/>
    <cellStyle name="Normal 93 2 2" xfId="3067" xr:uid="{790F1099-BE52-44EE-B3C3-29686348920B}"/>
    <cellStyle name="Normal 93 2 2 2" xfId="3068" xr:uid="{9B277530-9731-4294-9900-79CC6761D361}"/>
    <cellStyle name="Normal 93 2 3" xfId="3069" xr:uid="{F3682321-444E-4288-B2D8-05AEEAD5A396}"/>
    <cellStyle name="Normal 93 3" xfId="3070" xr:uid="{D0291223-72A9-4C2F-A53F-7925ADD29E19}"/>
    <cellStyle name="Normal 93 3 2" xfId="3071" xr:uid="{A5DDED5B-F94C-4167-A872-FA1BF3581A63}"/>
    <cellStyle name="Normal 93 4" xfId="3072" xr:uid="{2FF85F84-B6D6-43BB-9A68-E49D49ADBCEB}"/>
    <cellStyle name="Normal 94" xfId="3073" xr:uid="{D21DA16F-F505-4D00-ABD8-70FCEE3444A0}"/>
    <cellStyle name="Normal 94 2" xfId="3074" xr:uid="{246E409E-03FE-480C-A2BF-1B2634D03539}"/>
    <cellStyle name="Normal 94 2 2" xfId="3075" xr:uid="{9C602CC4-B679-4203-A0D1-6CF0656864BB}"/>
    <cellStyle name="Normal 94 2 2 2" xfId="3076" xr:uid="{3DD02733-6CCA-476E-BB2C-9E5CE73D6C81}"/>
    <cellStyle name="Normal 94 2 3" xfId="3077" xr:uid="{164E9854-A59F-4E6A-9BEB-DDAF1085A912}"/>
    <cellStyle name="Normal 94 3" xfId="3078" xr:uid="{6C0C2C09-7309-4275-AF04-46FCE07D9015}"/>
    <cellStyle name="Normal 94 3 2" xfId="3079" xr:uid="{48EFF424-7742-43E3-BCAF-8263A427E169}"/>
    <cellStyle name="Normal 94 4" xfId="3080" xr:uid="{30239514-0556-4565-B5C1-BD0800AD8945}"/>
    <cellStyle name="Normal 95" xfId="3081" xr:uid="{E1685967-CF2C-4664-8C4A-A11A46602585}"/>
    <cellStyle name="Normal 95 2" xfId="3082" xr:uid="{CBD3A5B9-B675-4C5C-AD3A-2F9F98162D8D}"/>
    <cellStyle name="Normal 95 2 2" xfId="3083" xr:uid="{D2DAA8F1-5ABF-46CD-95D4-14ECA5D900BE}"/>
    <cellStyle name="Normal 95 2 2 2" xfId="3084" xr:uid="{5BBEDEF3-C975-49A6-9DF7-2EDF46CD1654}"/>
    <cellStyle name="Normal 95 2 3" xfId="3085" xr:uid="{FB92FDE3-BE95-4CDD-B604-7CDAAFC4C88C}"/>
    <cellStyle name="Normal 95 3" xfId="3086" xr:uid="{F917D681-8556-42F6-9CEE-600655825912}"/>
    <cellStyle name="Normal 95 3 2" xfId="3087" xr:uid="{17BA47BD-B268-4EC4-B6E3-29D23EBB2B9C}"/>
    <cellStyle name="Normal 95 4" xfId="3088" xr:uid="{9D6525CB-C28F-41ED-8710-24AA445B47DF}"/>
    <cellStyle name="Normal 96" xfId="3089" xr:uid="{8C1E223A-B731-4E61-B32B-438E9337B6B9}"/>
    <cellStyle name="Normal 96 2" xfId="3090" xr:uid="{C8FF2018-7A98-49C3-B3E1-2EBC54E1315C}"/>
    <cellStyle name="Normal 96 2 2" xfId="3091" xr:uid="{7F5699E9-F15E-40CE-AA95-687B12776EF8}"/>
    <cellStyle name="Normal 96 2 2 2" xfId="3092" xr:uid="{0BF75811-6516-42D9-8E5F-F0699918D992}"/>
    <cellStyle name="Normal 96 2 3" xfId="3093" xr:uid="{F8307337-E0BB-4E2F-B6A1-7247DEB78B41}"/>
    <cellStyle name="Normal 96 3" xfId="3094" xr:uid="{161926D4-03B0-407C-B701-C9A907298F6D}"/>
    <cellStyle name="Normal 96 3 2" xfId="3095" xr:uid="{15D5EE05-071A-4425-A747-BC57F9D0D604}"/>
    <cellStyle name="Normal 96 4" xfId="3096" xr:uid="{D309893A-E7E2-4996-BE60-321A4A22C3E3}"/>
    <cellStyle name="Normal 97" xfId="3097" xr:uid="{C515D442-0B5D-4450-A5C1-19CF83FC18D7}"/>
    <cellStyle name="Normal 97 2" xfId="3098" xr:uid="{E1A12587-83FF-48B8-9DDC-18BB825C49B8}"/>
    <cellStyle name="Normal 97 2 2" xfId="3099" xr:uid="{D478CF23-DA07-4358-88E3-F43F6963D372}"/>
    <cellStyle name="Normal 97 2 2 2" xfId="3100" xr:uid="{03AAED21-EB83-451A-BD35-8EBDCCC4AB6E}"/>
    <cellStyle name="Normal 97 2 3" xfId="3101" xr:uid="{2E4433E7-519A-4CF5-8FE9-72B9790ED44C}"/>
    <cellStyle name="Normal 97 3" xfId="3102" xr:uid="{9E5776BD-852F-46C4-9DD5-391D13B120DD}"/>
    <cellStyle name="Normal 97 3 2" xfId="3103" xr:uid="{766CEA35-CE88-4DBB-B769-6E1814DEA3FA}"/>
    <cellStyle name="Normal 97 4" xfId="3104" xr:uid="{98FADA69-AEFC-4D95-BB7F-A04257746D68}"/>
    <cellStyle name="Normal 98" xfId="3105" xr:uid="{BC4C6451-0B62-4F6B-AE3E-F1BEFA00566E}"/>
    <cellStyle name="Normal 98 2" xfId="3106" xr:uid="{EAE150A4-5558-4527-B5AF-182F145141C4}"/>
    <cellStyle name="Normal 98 2 2" xfId="3107" xr:uid="{C9FEC3E5-31D7-4CB1-8A43-22885E880358}"/>
    <cellStyle name="Normal 98 2 2 2" xfId="3108" xr:uid="{49E6E8FF-7363-4D30-9207-78F6635B381E}"/>
    <cellStyle name="Normal 98 2 3" xfId="3109" xr:uid="{88C39EFC-70C3-46D6-8108-50B0655437B2}"/>
    <cellStyle name="Normal 98 3" xfId="3110" xr:uid="{FFED4566-529E-45A0-8A1B-2BC6852DEDA3}"/>
    <cellStyle name="Normal 98 3 2" xfId="3111" xr:uid="{D49854A0-DB26-462E-A2C0-8E16257DF051}"/>
    <cellStyle name="Normal 98 4" xfId="3112" xr:uid="{6A04B6ED-B6BA-4DA1-9801-6ED19F110EAB}"/>
    <cellStyle name="Normal 99" xfId="3113" xr:uid="{2D51633E-6CB4-4982-AE9B-59F50A978BDA}"/>
    <cellStyle name="Normal 99 2" xfId="3114" xr:uid="{6955FCC7-15F7-4524-A574-A0999FFBF2A2}"/>
    <cellStyle name="Normal 99 2 2" xfId="3115" xr:uid="{4A03EFBE-358D-41D2-BA44-80006834EDF3}"/>
    <cellStyle name="Normal 99 2 2 2" xfId="3116" xr:uid="{FDEF58ED-C984-468B-8A34-082CE5FE667E}"/>
    <cellStyle name="Normal 99 2 3" xfId="3117" xr:uid="{9F022933-CFC2-441E-8F79-68BEB5DC636F}"/>
    <cellStyle name="Normal 99 3" xfId="3118" xr:uid="{2142F294-C2EE-4C5D-B6F3-D3F159C1515F}"/>
    <cellStyle name="Normal 99 3 2" xfId="3119" xr:uid="{49FCF4CD-3FA9-4870-AF97-8B0AA4D4405B}"/>
    <cellStyle name="Normal 99 4" xfId="3120" xr:uid="{BBC9D9B1-9FC8-44C6-B7E4-007C82AB8D5E}"/>
    <cellStyle name="Normal_Book1" xfId="9" xr:uid="{00000000-0005-0000-0000-000009000000}"/>
    <cellStyle name="Normal_Therm Maintenance" xfId="10" xr:uid="{00000000-0005-0000-0000-00000A000000}"/>
    <cellStyle name="Note 2" xfId="3121" xr:uid="{2A786A31-BDF6-4BA6-AEDD-EE5E2835A9A4}"/>
    <cellStyle name="Note 3" xfId="3122" xr:uid="{0A1AF76D-8E9F-49EF-BA7B-99CCD8030E0C}"/>
    <cellStyle name="Output 2" xfId="3123" xr:uid="{607021D8-B868-41D0-AB45-19462B3EA798}"/>
    <cellStyle name="Output 3" xfId="3124" xr:uid="{894A041A-A384-4FFF-AA82-99A70718D98B}"/>
    <cellStyle name="OUTPUT AMOUNTS" xfId="3125" xr:uid="{154881ED-C472-4A3D-984C-05E02313B961}"/>
    <cellStyle name="OUTPUT COLUMN HEADINGS" xfId="3126" xr:uid="{8EF491B8-1637-495F-88C7-419861F40326}"/>
    <cellStyle name="OUTPUT LINE ITEMS" xfId="3127" xr:uid="{F67F40DE-6B82-4282-99B3-6612A0341DAC}"/>
    <cellStyle name="OUTPUT REPORT HEADING" xfId="3128" xr:uid="{386F1FBD-7058-4069-8347-60E5A39E5DC1}"/>
    <cellStyle name="OUTPUT REPORT TITLE" xfId="3129" xr:uid="{2F64058C-995D-4289-A27B-7FFFA6A69A06}"/>
    <cellStyle name="Page Heading Large" xfId="3130" xr:uid="{29566CDE-3903-4425-B9B1-1775A2B5AC90}"/>
    <cellStyle name="Page Heading Small" xfId="3131" xr:uid="{391212D6-5CBD-4B82-8088-67476501BE49}"/>
    <cellStyle name="Page Number" xfId="3132" xr:uid="{CE5C8167-D08E-4BAE-AF3E-9C7EBFD7DD51}"/>
    <cellStyle name="PB Table Heading" xfId="3133" xr:uid="{DAC39E95-4D2B-45C7-910B-C494E469D9D5}"/>
    <cellStyle name="PB Table Highlight1" xfId="3134" xr:uid="{6A273DB6-AFFC-41FE-BFFF-498CB8719CC1}"/>
    <cellStyle name="PB Table Highlight2" xfId="3135" xr:uid="{3C26C2EC-2CB1-4FD7-9A54-A0AF07729792}"/>
    <cellStyle name="PB Table Highlight3" xfId="3136" xr:uid="{9A417A85-38C6-46B0-8EE1-7B622436BAF0}"/>
    <cellStyle name="PB Table Standard Row" xfId="3137" xr:uid="{B2C1EBD6-571E-4A68-A3E5-BCF28B50C324}"/>
    <cellStyle name="PB Table Subtotal Row" xfId="3138" xr:uid="{1D6957C4-60B9-46B1-AEA7-1AC1BBCA5DDD}"/>
    <cellStyle name="PB Table Subtotal Row 2" xfId="3139" xr:uid="{552BFE0C-EFFE-4DD8-B0B8-A2EEE2D33737}"/>
    <cellStyle name="PB Table Total Row" xfId="3140" xr:uid="{431F3D58-995B-4E3B-A21D-62177C8CC1C2}"/>
    <cellStyle name="Percent 2" xfId="11" xr:uid="{00000000-0005-0000-0000-00000B000000}"/>
    <cellStyle name="Percent 2 2" xfId="3143" xr:uid="{57677B2D-C29C-4298-93BE-37E3CBC4AE58}"/>
    <cellStyle name="Percent 2 2 2" xfId="3144" xr:uid="{A61C0B99-6FEF-4013-9C51-78B182CEBADD}"/>
    <cellStyle name="Percent 2 2 2 2" xfId="3145" xr:uid="{8ED50E83-7099-4365-8302-22AC895CE4A8}"/>
    <cellStyle name="Percent 2 2 3" xfId="3146" xr:uid="{916595EE-EF50-47A0-BA86-93F1C68B3250}"/>
    <cellStyle name="Percent 2 3" xfId="3147" xr:uid="{2AEFCCCF-6116-47B6-BA56-A458013EB127}"/>
    <cellStyle name="Percent 2 3 2" xfId="3148" xr:uid="{FA6C840B-D853-47B0-9B0F-5A78042E8C48}"/>
    <cellStyle name="Percent 2 3 2 2" xfId="3149" xr:uid="{56E67471-E50A-4A4B-A30C-6B876FC110EE}"/>
    <cellStyle name="Percent 2 3 3" xfId="3150" xr:uid="{A15913D1-CBD9-481A-A3AB-581BB5642D66}"/>
    <cellStyle name="Percent 2 4" xfId="3151" xr:uid="{128A5C8C-5D8B-428B-819B-A8AB1E3770DE}"/>
    <cellStyle name="Percent 2 4 2" xfId="3152" xr:uid="{EB65591E-7BB5-4D07-84C1-938FFCD43B9A}"/>
    <cellStyle name="Percent 2 5" xfId="3153" xr:uid="{25631D65-F469-4E0B-880A-922FA2F654C4}"/>
    <cellStyle name="Percent 2 6" xfId="3154" xr:uid="{3C6E7E71-8971-48D3-8572-E53671994BF8}"/>
    <cellStyle name="Percent 2 7" xfId="3142" xr:uid="{60B183D2-2F02-46F0-AEA0-9229B9CDED59}"/>
    <cellStyle name="Percent 3" xfId="3155" xr:uid="{9C03E8D2-95A9-4521-B7AF-B2C51D8623B3}"/>
    <cellStyle name="Percent 3 2" xfId="3156" xr:uid="{5EC96F0C-501C-40C3-8DB0-61EB671B397E}"/>
    <cellStyle name="Percent 3 2 2" xfId="3157" xr:uid="{1DF0CA19-4469-4393-A94D-25147FAAD9F4}"/>
    <cellStyle name="Percent 3 2 2 2" xfId="3158" xr:uid="{CBE39E69-F718-4DDA-BCFD-7ABBACCD3EDC}"/>
    <cellStyle name="Percent 3 2 3" xfId="3159" xr:uid="{99D59255-327F-4301-805D-0612A0FDD6AA}"/>
    <cellStyle name="Percent 3 3" xfId="3160" xr:uid="{1B7022EA-4CF3-48F1-97FA-0A60DA13A287}"/>
    <cellStyle name="Percent 3 3 2" xfId="3161" xr:uid="{337BA10F-0E6F-4333-9951-884127F3E397}"/>
    <cellStyle name="Percent 3 3 2 2" xfId="3162" xr:uid="{CAC4D3B8-EA8F-48B6-8713-62304756D1C2}"/>
    <cellStyle name="Percent 3 3 3" xfId="3163" xr:uid="{E2E319C0-6165-46BE-A2B8-62E35AEA40F8}"/>
    <cellStyle name="Percent 3 4" xfId="3164" xr:uid="{30685EC8-0106-4DB3-80E0-D20F7E68AA3D}"/>
    <cellStyle name="Percent 3 4 2" xfId="3165" xr:uid="{68333035-E215-43ED-80A3-8CFC592A62F6}"/>
    <cellStyle name="Percent 3 5" xfId="3166" xr:uid="{66978CDF-7832-45E0-8117-41B0217C16EB}"/>
    <cellStyle name="Percent 4" xfId="3167" xr:uid="{B8964767-FBEC-4A30-B59C-1FEC413C63D0}"/>
    <cellStyle name="Percent 4 2" xfId="3168" xr:uid="{9610F498-54D4-4B28-A33D-61A3570BC496}"/>
    <cellStyle name="Percent 4 3" xfId="3169" xr:uid="{91D5B337-DA2B-49C0-97E1-9FB0A44C3FBD}"/>
    <cellStyle name="Percent 5" xfId="3170" xr:uid="{694196C0-27C2-44F0-89F9-D75987BA7D06}"/>
    <cellStyle name="Percent Hard" xfId="3171" xr:uid="{1A15E274-1FCA-4A9A-B542-3C7F575FF443}"/>
    <cellStyle name="Right" xfId="3172" xr:uid="{977711B2-483F-4DB1-A422-99460E3F183A}"/>
    <cellStyle name="Shaded" xfId="3173" xr:uid="{59C596C8-B5EB-453E-A8E2-D71620432127}"/>
    <cellStyle name="Sheet Title" xfId="3174" xr:uid="{58C827A6-682A-4C65-9F96-A5A635EBD750}"/>
    <cellStyle name="SprdShtForm" xfId="3175" xr:uid="{9864CB5C-3A5A-42C1-AA26-C8472994539F}"/>
    <cellStyle name="Style 1" xfId="3176" xr:uid="{8BBD3022-B9D9-45B0-B941-2566023032DC}"/>
    <cellStyle name="Style 1 2" xfId="3177" xr:uid="{E43EB24D-AAB7-4947-850C-DE627C69B82F}"/>
    <cellStyle name="Style 1 3" xfId="3178" xr:uid="{0F7B79E9-5347-48C9-9D72-AFF801C58625}"/>
    <cellStyle name="Table Col Head" xfId="3179" xr:uid="{615AE378-84EF-449E-92BE-30F592DF1CBF}"/>
    <cellStyle name="Table Head" xfId="3180" xr:uid="{8BE7BC24-AB2E-451F-8BE4-DF5E7BA092EF}"/>
    <cellStyle name="Table Head Aligned" xfId="3181" xr:uid="{C6958CC5-1836-4A73-ACB2-5F395DEB54C2}"/>
    <cellStyle name="Table Head Blue" xfId="3182" xr:uid="{B03C2EDD-9EE1-4129-B516-868340524E51}"/>
    <cellStyle name="Table Head Green" xfId="3183" xr:uid="{27DE8C37-8217-4A4A-BCEC-3398F005E2F9}"/>
    <cellStyle name="Table Sub Head" xfId="3184" xr:uid="{696CBA8B-0404-4D00-977E-BF0BAE821644}"/>
    <cellStyle name="Table Title" xfId="3185" xr:uid="{9E7030EF-0E8F-4CC3-AFC6-1F2FBCFC33D4}"/>
    <cellStyle name="Table Units" xfId="3186" xr:uid="{4A021B15-E940-4743-8EA7-5BB0B824766F}"/>
    <cellStyle name="Title 2" xfId="3187" xr:uid="{3FDB1EC1-322F-472F-9761-4FB19BEF1B75}"/>
    <cellStyle name="Title 3" xfId="3188" xr:uid="{67477C1D-9ADA-41BD-9AEA-9C64F5D3E7A8}"/>
    <cellStyle name="Total 2" xfId="3189" xr:uid="{0D266CE1-1C46-4168-9DFE-93AF9E1D291D}"/>
    <cellStyle name="Total 2 2" xfId="3190" xr:uid="{C7135A6F-86EB-496C-8A7B-4C694D160499}"/>
    <cellStyle name="Total 2 2 2" xfId="3191" xr:uid="{F49486C1-2FAF-4E9B-9375-A01378956D1B}"/>
    <cellStyle name="Total 2 3" xfId="3192" xr:uid="{02ED7445-380B-4CD7-932D-5638163BA995}"/>
    <cellStyle name="Total 3" xfId="3193" xr:uid="{EA53A92B-8B97-49AE-B31B-D81A9895E669}"/>
    <cellStyle name="Total 3 2" xfId="3194" xr:uid="{5EC40D70-CC72-44B2-902C-217516EB4448}"/>
    <cellStyle name="Total 4" xfId="3195" xr:uid="{B714ECF9-7A25-4AD4-A916-1916014F23E2}"/>
    <cellStyle name="Total 4 2" xfId="3196" xr:uid="{38BE075F-BFF5-48F5-9F30-58543B31B259}"/>
    <cellStyle name="Total 5" xfId="3197" xr:uid="{FDE3B6C0-130F-4DCD-806D-9BE9A4864E08}"/>
    <cellStyle name="Warning Text 2" xfId="3198" xr:uid="{09A95FA4-088C-471D-B310-18BBFE92C15E}"/>
    <cellStyle name="Warning Text 3" xfId="3199" xr:uid="{E2A4A3EE-11D6-4556-B071-0DBFF5071C21}"/>
    <cellStyle name="wt'd avg fee" xfId="3200" xr:uid="{6EA1A28C-C1E5-4289-8725-471340B8933A}"/>
    <cellStyle name="year" xfId="3201" xr:uid="{D3129164-F314-4EA1-806F-7F23729992F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90"/>
  <sheetViews>
    <sheetView tabSelected="1" workbookViewId="0">
      <selection activeCell="C22" sqref="C22"/>
    </sheetView>
  </sheetViews>
  <sheetFormatPr defaultColWidth="5.7109375" defaultRowHeight="13.7" customHeight="1"/>
  <cols>
    <col min="1" max="1" width="31.28515625" style="1" customWidth="1"/>
    <col min="2" max="16" width="6.85546875" style="1" customWidth="1"/>
    <col min="17" max="18" width="5.7109375" style="1"/>
    <col min="19" max="21" width="5.85546875" style="1" bestFit="1" customWidth="1"/>
    <col min="22" max="22" width="6.7109375" style="1" bestFit="1" customWidth="1"/>
    <col min="23" max="26" width="7.85546875" style="1" bestFit="1" customWidth="1"/>
    <col min="27" max="32" width="6.7109375" style="1" bestFit="1" customWidth="1"/>
    <col min="33" max="16384" width="5.7109375" style="1"/>
  </cols>
  <sheetData>
    <row r="1" spans="1:19" ht="13.7" customHeight="1">
      <c r="G1" s="2" t="s">
        <v>111</v>
      </c>
    </row>
    <row r="2" spans="1:19" ht="13.7" customHeight="1">
      <c r="G2" s="2" t="s">
        <v>0</v>
      </c>
    </row>
    <row r="3" spans="1:19" ht="13.7" customHeight="1">
      <c r="G3" s="2" t="s">
        <v>1</v>
      </c>
    </row>
    <row r="4" spans="1:19" ht="13.7" customHeight="1">
      <c r="A4" s="1" t="s">
        <v>2</v>
      </c>
      <c r="G4" s="2" t="s">
        <v>3</v>
      </c>
      <c r="R4" s="1" t="s">
        <v>105</v>
      </c>
    </row>
    <row r="6" spans="1:19" ht="13.7" customHeight="1">
      <c r="B6" s="2" t="s">
        <v>4</v>
      </c>
      <c r="C6" s="1">
        <v>2023</v>
      </c>
      <c r="I6" s="1">
        <v>2024</v>
      </c>
      <c r="R6" s="2"/>
    </row>
    <row r="7" spans="1:19" ht="13.7" customHeight="1">
      <c r="B7" s="2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3" t="s">
        <v>11</v>
      </c>
      <c r="I7" s="3" t="s">
        <v>12</v>
      </c>
      <c r="J7" s="3" t="s">
        <v>13</v>
      </c>
      <c r="K7" s="3" t="s">
        <v>14</v>
      </c>
      <c r="L7" s="3" t="s">
        <v>15</v>
      </c>
      <c r="M7" s="3" t="s">
        <v>16</v>
      </c>
      <c r="N7" s="3" t="s">
        <v>17</v>
      </c>
      <c r="O7" s="3" t="s">
        <v>18</v>
      </c>
      <c r="P7" s="3" t="s">
        <v>19</v>
      </c>
      <c r="R7" s="2"/>
    </row>
    <row r="8" spans="1:19" ht="13.7" customHeight="1">
      <c r="R8" s="2"/>
    </row>
    <row r="9" spans="1:19" ht="13.7" customHeight="1">
      <c r="R9" s="2"/>
    </row>
    <row r="10" spans="1:19" ht="13.7" customHeight="1">
      <c r="A10" s="1" t="s">
        <v>20</v>
      </c>
      <c r="B10" s="1">
        <f>AVERAGE((C10*15+D10*16)/31,E10:K10,(L10+M10)/2,N10:P10)</f>
        <v>14233.896116930298</v>
      </c>
      <c r="C10" s="1">
        <f t="shared" ref="C10:P10" si="0">SUM(C101+C103+C109+C114)</f>
        <v>15420.425792505846</v>
      </c>
      <c r="D10" s="1">
        <f t="shared" si="0"/>
        <v>15300.948311394735</v>
      </c>
      <c r="E10" s="1">
        <f t="shared" si="0"/>
        <v>15077.497588912469</v>
      </c>
      <c r="F10" s="1">
        <f t="shared" si="0"/>
        <v>13073.851140147728</v>
      </c>
      <c r="G10" s="1">
        <f t="shared" si="0"/>
        <v>14234.358939039643</v>
      </c>
      <c r="H10" s="1">
        <f t="shared" si="0"/>
        <v>15070.116652675679</v>
      </c>
      <c r="I10" s="1">
        <f t="shared" si="0"/>
        <v>15330.910388353874</v>
      </c>
      <c r="J10" s="1">
        <f t="shared" si="0"/>
        <v>14721.325562720689</v>
      </c>
      <c r="K10" s="1">
        <f t="shared" si="0"/>
        <v>14325.170294143358</v>
      </c>
      <c r="L10" s="1">
        <f t="shared" si="0"/>
        <v>13253.657614875519</v>
      </c>
      <c r="M10" s="1">
        <f t="shared" si="0"/>
        <v>13200.873164875518</v>
      </c>
      <c r="N10" s="1">
        <f t="shared" si="0"/>
        <v>12367.959361079791</v>
      </c>
      <c r="O10" s="1">
        <f t="shared" si="0"/>
        <v>13337.132126048844</v>
      </c>
      <c r="P10" s="1">
        <f t="shared" si="0"/>
        <v>14682.405964362608</v>
      </c>
      <c r="R10" s="2"/>
    </row>
    <row r="11" spans="1:19" ht="13.7" customHeight="1">
      <c r="R11" s="2"/>
    </row>
    <row r="12" spans="1:19" ht="13.7" customHeight="1">
      <c r="R12" s="2"/>
    </row>
    <row r="13" spans="1:19" ht="13.7" customHeight="1">
      <c r="A13" s="32" t="s">
        <v>21</v>
      </c>
      <c r="B13" s="1">
        <f>AVERAGE((C13*15+D13*16)/31,E13:K13,(L13+M13)/2,N13:P13)</f>
        <v>16414.34946236559</v>
      </c>
      <c r="C13" s="1">
        <v>19203</v>
      </c>
      <c r="D13" s="1">
        <v>17572</v>
      </c>
      <c r="E13" s="1">
        <v>14830</v>
      </c>
      <c r="F13" s="1">
        <v>15019</v>
      </c>
      <c r="G13" s="1">
        <v>16585</v>
      </c>
      <c r="H13" s="1">
        <v>18710</v>
      </c>
      <c r="I13" s="1">
        <v>17544</v>
      </c>
      <c r="J13" s="1">
        <v>15672</v>
      </c>
      <c r="K13" s="1">
        <v>15777</v>
      </c>
      <c r="L13" s="1">
        <v>14260</v>
      </c>
      <c r="M13" s="1">
        <v>13260</v>
      </c>
      <c r="N13" s="1">
        <v>13219</v>
      </c>
      <c r="O13" s="1">
        <v>18755</v>
      </c>
      <c r="P13" s="1">
        <v>18740</v>
      </c>
      <c r="R13" s="50" t="s">
        <v>108</v>
      </c>
      <c r="S13" s="36"/>
    </row>
    <row r="14" spans="1:19" ht="13.7" customHeight="1">
      <c r="R14" s="2"/>
    </row>
    <row r="15" spans="1:19" ht="13.7" customHeight="1">
      <c r="R15" s="2"/>
    </row>
    <row r="16" spans="1:19" ht="13.7" customHeight="1">
      <c r="A16" s="32" t="s">
        <v>22</v>
      </c>
      <c r="B16" s="1">
        <f>AVERAGE((C16*15+D16*16)/31,E16:K16,(L16+M16)/2,N16:P16)</f>
        <v>18508.471774193549</v>
      </c>
      <c r="C16" s="1">
        <v>18092.900000000001</v>
      </c>
      <c r="D16" s="1">
        <v>18143.2</v>
      </c>
      <c r="E16" s="1">
        <v>16716.7</v>
      </c>
      <c r="F16" s="1">
        <v>16773.3</v>
      </c>
      <c r="G16" s="1">
        <v>19041.099999999999</v>
      </c>
      <c r="H16" s="1">
        <v>20981.8</v>
      </c>
      <c r="I16" s="1">
        <v>20823.3</v>
      </c>
      <c r="J16" s="1">
        <v>19847.5</v>
      </c>
      <c r="K16" s="1">
        <v>18513.7</v>
      </c>
      <c r="L16" s="1">
        <v>17501.900000000001</v>
      </c>
      <c r="M16" s="1">
        <v>17938.099999999999</v>
      </c>
      <c r="N16" s="1">
        <v>17240.3</v>
      </c>
      <c r="O16" s="1">
        <v>17847</v>
      </c>
      <c r="P16" s="1">
        <v>18478.099999999999</v>
      </c>
      <c r="R16" s="50" t="s">
        <v>108</v>
      </c>
    </row>
    <row r="17" spans="1:18" ht="13.7" customHeight="1">
      <c r="R17" s="2"/>
    </row>
    <row r="18" spans="1:18" ht="13.7" customHeight="1">
      <c r="R18" s="2"/>
    </row>
    <row r="19" spans="1:18" ht="13.7" customHeight="1">
      <c r="A19" s="1" t="s">
        <v>23</v>
      </c>
      <c r="B19" s="1">
        <f>AVERAGE((C19*15+D19*16)/31,E19:K19,(L19+M19)/2,N19:P19)</f>
        <v>-2094.1223118279568</v>
      </c>
      <c r="C19" s="1">
        <f t="shared" ref="C19:P19" si="1">C13-C16</f>
        <v>1110.0999999999985</v>
      </c>
      <c r="D19" s="1">
        <f t="shared" si="1"/>
        <v>-571.20000000000073</v>
      </c>
      <c r="E19" s="1">
        <f t="shared" si="1"/>
        <v>-1886.7000000000007</v>
      </c>
      <c r="F19" s="1">
        <f t="shared" si="1"/>
        <v>-1754.2999999999993</v>
      </c>
      <c r="G19" s="1">
        <f t="shared" si="1"/>
        <v>-2456.0999999999985</v>
      </c>
      <c r="H19" s="1">
        <f t="shared" si="1"/>
        <v>-2271.7999999999993</v>
      </c>
      <c r="I19" s="1">
        <f t="shared" si="1"/>
        <v>-3279.2999999999993</v>
      </c>
      <c r="J19" s="1">
        <f t="shared" si="1"/>
        <v>-4175.5</v>
      </c>
      <c r="K19" s="1">
        <f t="shared" si="1"/>
        <v>-2736.7000000000007</v>
      </c>
      <c r="L19" s="1">
        <f t="shared" si="1"/>
        <v>-3241.9000000000015</v>
      </c>
      <c r="M19" s="1">
        <f t="shared" si="1"/>
        <v>-4678.0999999999985</v>
      </c>
      <c r="N19" s="1">
        <f t="shared" si="1"/>
        <v>-4021.2999999999993</v>
      </c>
      <c r="O19" s="1">
        <f t="shared" si="1"/>
        <v>908</v>
      </c>
      <c r="P19" s="1">
        <f t="shared" si="1"/>
        <v>261.90000000000146</v>
      </c>
      <c r="R19" s="2"/>
    </row>
    <row r="20" spans="1:18" ht="13.7" customHeight="1">
      <c r="R20" s="2"/>
    </row>
    <row r="21" spans="1:18" ht="13.7" customHeight="1">
      <c r="R21" s="2"/>
    </row>
    <row r="22" spans="1:18" ht="13.7" customHeight="1">
      <c r="A22" s="1" t="s">
        <v>24</v>
      </c>
      <c r="B22" s="1">
        <f>AVERAGE((C22*15+D22*16)/31,E22:K22,(L22+M22)/2,N22:P22)</f>
        <v>16328.018428758251</v>
      </c>
      <c r="C22" s="1">
        <f t="shared" ref="C22:P22" si="2">C10-C19</f>
        <v>14310.325792505848</v>
      </c>
      <c r="D22" s="1">
        <f t="shared" si="2"/>
        <v>15872.148311394736</v>
      </c>
      <c r="E22" s="1">
        <f t="shared" si="2"/>
        <v>16964.19758891247</v>
      </c>
      <c r="F22" s="1">
        <f t="shared" si="2"/>
        <v>14828.151140147727</v>
      </c>
      <c r="G22" s="1">
        <f t="shared" si="2"/>
        <v>16690.458939039643</v>
      </c>
      <c r="H22" s="1">
        <f t="shared" si="2"/>
        <v>17341.916652675678</v>
      </c>
      <c r="I22" s="1">
        <f t="shared" si="2"/>
        <v>18610.210388353873</v>
      </c>
      <c r="J22" s="1">
        <f t="shared" si="2"/>
        <v>18896.825562720689</v>
      </c>
      <c r="K22" s="1">
        <f t="shared" si="2"/>
        <v>17061.870294143358</v>
      </c>
      <c r="L22" s="1">
        <f t="shared" si="2"/>
        <v>16495.557614875521</v>
      </c>
      <c r="M22" s="1">
        <f t="shared" si="2"/>
        <v>17878.973164875519</v>
      </c>
      <c r="N22" s="1">
        <f t="shared" si="2"/>
        <v>16389.259361079792</v>
      </c>
      <c r="O22" s="1">
        <f t="shared" si="2"/>
        <v>12429.132126048844</v>
      </c>
      <c r="P22" s="1">
        <f t="shared" si="2"/>
        <v>14420.505964362606</v>
      </c>
      <c r="R22" s="2"/>
    </row>
    <row r="23" spans="1:18" ht="13.7" customHeight="1">
      <c r="G23" s="2" t="str">
        <f>+G1</f>
        <v>2023-24</v>
      </c>
      <c r="R23" s="2"/>
    </row>
    <row r="24" spans="1:18" ht="13.7" customHeight="1">
      <c r="G24" s="2" t="s">
        <v>0</v>
      </c>
      <c r="R24" s="2"/>
    </row>
    <row r="25" spans="1:18" ht="13.7" customHeight="1">
      <c r="G25" s="2" t="s">
        <v>1</v>
      </c>
      <c r="R25" s="2"/>
    </row>
    <row r="26" spans="1:18" ht="13.7" customHeight="1">
      <c r="A26" s="1" t="s">
        <v>2</v>
      </c>
      <c r="G26" s="2" t="s">
        <v>3</v>
      </c>
      <c r="R26" s="2"/>
    </row>
    <row r="27" spans="1:18" ht="13.7" customHeight="1">
      <c r="R27" s="2"/>
    </row>
    <row r="28" spans="1:18" ht="13.7" customHeight="1">
      <c r="B28" s="2" t="s">
        <v>4</v>
      </c>
      <c r="C28" s="1">
        <f>+C6</f>
        <v>2023</v>
      </c>
      <c r="I28" s="1">
        <f>+I6</f>
        <v>2024</v>
      </c>
      <c r="R28" s="2"/>
    </row>
    <row r="29" spans="1:18" ht="13.7" customHeight="1">
      <c r="B29" s="2" t="s">
        <v>5</v>
      </c>
      <c r="C29" s="3" t="s">
        <v>6</v>
      </c>
      <c r="D29" s="3" t="s">
        <v>7</v>
      </c>
      <c r="E29" s="3" t="s">
        <v>8</v>
      </c>
      <c r="F29" s="3" t="s">
        <v>9</v>
      </c>
      <c r="G29" s="3" t="s">
        <v>10</v>
      </c>
      <c r="H29" s="3" t="s">
        <v>11</v>
      </c>
      <c r="I29" s="3" t="s">
        <v>12</v>
      </c>
      <c r="J29" s="3" t="s">
        <v>13</v>
      </c>
      <c r="K29" s="3" t="s">
        <v>14</v>
      </c>
      <c r="L29" s="3" t="s">
        <v>15</v>
      </c>
      <c r="M29" s="3" t="s">
        <v>16</v>
      </c>
      <c r="N29" s="3" t="s">
        <v>17</v>
      </c>
      <c r="O29" s="3" t="s">
        <v>18</v>
      </c>
      <c r="P29" s="3" t="s">
        <v>19</v>
      </c>
      <c r="R29" s="2"/>
    </row>
    <row r="30" spans="1:18" ht="13.7" customHeight="1">
      <c r="A30" s="1" t="s">
        <v>25</v>
      </c>
      <c r="R30" s="2"/>
    </row>
    <row r="31" spans="1:18" ht="13.7" customHeight="1">
      <c r="R31" s="2"/>
    </row>
    <row r="32" spans="1:18" ht="13.7" customHeight="1">
      <c r="R32" s="2"/>
    </row>
    <row r="33" spans="1:32" ht="13.7" customHeight="1">
      <c r="A33" s="1" t="s">
        <v>26</v>
      </c>
      <c r="C33" s="1">
        <v>3928</v>
      </c>
      <c r="D33" s="1">
        <v>3928</v>
      </c>
      <c r="E33" s="1">
        <v>4070</v>
      </c>
      <c r="F33" s="1">
        <v>4096</v>
      </c>
      <c r="G33" s="1">
        <v>3835</v>
      </c>
      <c r="H33" s="1">
        <v>4006</v>
      </c>
      <c r="I33" s="1">
        <v>4083</v>
      </c>
      <c r="J33" s="1">
        <v>3917</v>
      </c>
      <c r="K33" s="1">
        <v>3871</v>
      </c>
      <c r="L33" s="1">
        <v>4239</v>
      </c>
      <c r="M33" s="1">
        <v>4239</v>
      </c>
      <c r="N33" s="1">
        <v>3959</v>
      </c>
      <c r="O33" s="1">
        <v>3959</v>
      </c>
      <c r="P33" s="1">
        <v>3959</v>
      </c>
      <c r="R33" s="2"/>
    </row>
    <row r="34" spans="1:32" ht="13.7" customHeight="1">
      <c r="A34" s="1" t="s">
        <v>27</v>
      </c>
      <c r="B34" s="12"/>
      <c r="C34" s="12">
        <v>2549</v>
      </c>
      <c r="D34" s="12">
        <v>2549</v>
      </c>
      <c r="E34" s="12">
        <v>2339</v>
      </c>
      <c r="F34" s="12">
        <v>1134</v>
      </c>
      <c r="G34" s="12">
        <v>2272</v>
      </c>
      <c r="H34" s="12">
        <v>2544</v>
      </c>
      <c r="I34" s="12">
        <v>2530</v>
      </c>
      <c r="J34" s="12">
        <v>2520</v>
      </c>
      <c r="K34" s="12">
        <v>2439</v>
      </c>
      <c r="L34" s="12">
        <v>2685</v>
      </c>
      <c r="M34" s="12">
        <v>2685</v>
      </c>
      <c r="N34" s="12">
        <v>2486</v>
      </c>
      <c r="O34" s="12">
        <v>2486</v>
      </c>
      <c r="P34" s="12">
        <v>2486</v>
      </c>
      <c r="Q34" s="12"/>
      <c r="R34" s="2"/>
    </row>
    <row r="35" spans="1:32" ht="13.7" customHeight="1">
      <c r="A35" s="1" t="s">
        <v>28</v>
      </c>
      <c r="B35" s="1">
        <f>AVERAGE((C35*15+D35*16)/31,E35:K35,(L35+M35)/2,N35:P35)</f>
        <v>6366</v>
      </c>
      <c r="C35" s="1">
        <f t="shared" ref="C35:P35" si="3">SUM(C33:C34)</f>
        <v>6477</v>
      </c>
      <c r="D35" s="1">
        <f t="shared" si="3"/>
        <v>6477</v>
      </c>
      <c r="E35" s="1">
        <f t="shared" si="3"/>
        <v>6409</v>
      </c>
      <c r="F35" s="1">
        <f t="shared" si="3"/>
        <v>5230</v>
      </c>
      <c r="G35" s="1">
        <f t="shared" si="3"/>
        <v>6107</v>
      </c>
      <c r="H35" s="1">
        <f t="shared" si="3"/>
        <v>6550</v>
      </c>
      <c r="I35" s="1">
        <f t="shared" si="3"/>
        <v>6613</v>
      </c>
      <c r="J35" s="1">
        <f t="shared" si="3"/>
        <v>6437</v>
      </c>
      <c r="K35" s="1">
        <f t="shared" si="3"/>
        <v>6310</v>
      </c>
      <c r="L35" s="1">
        <f t="shared" si="3"/>
        <v>6924</v>
      </c>
      <c r="M35" s="1">
        <f t="shared" si="3"/>
        <v>6924</v>
      </c>
      <c r="N35" s="1">
        <f t="shared" si="3"/>
        <v>6445</v>
      </c>
      <c r="O35" s="1">
        <f t="shared" si="3"/>
        <v>6445</v>
      </c>
      <c r="P35" s="1">
        <f t="shared" si="3"/>
        <v>6445</v>
      </c>
      <c r="R35" s="2"/>
    </row>
    <row r="36" spans="1:32" ht="13.7" customHeight="1">
      <c r="A36" s="1" t="s">
        <v>29</v>
      </c>
      <c r="B36" s="1">
        <f>AVERAGE((C36*15+D36*16)/31,E36:K36,(L36+M36)/2,N36:P36)</f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R36" s="2"/>
    </row>
    <row r="37" spans="1:32" ht="13.7" customHeight="1">
      <c r="A37" s="1" t="s">
        <v>30</v>
      </c>
      <c r="B37" s="1">
        <f>AVERAGE((C37*15+D37*16)/31,E37:K37,(L37+M37)/2,N37:P37)</f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R37" s="2"/>
    </row>
    <row r="38" spans="1:32" ht="13.7" customHeight="1">
      <c r="C38" s="3" t="s">
        <v>31</v>
      </c>
      <c r="D38" s="3" t="s">
        <v>31</v>
      </c>
      <c r="E38" s="3" t="s">
        <v>31</v>
      </c>
      <c r="F38" s="3" t="s">
        <v>31</v>
      </c>
      <c r="G38" s="3" t="s">
        <v>31</v>
      </c>
      <c r="H38" s="3" t="s">
        <v>31</v>
      </c>
      <c r="I38" s="3" t="s">
        <v>31</v>
      </c>
      <c r="J38" s="3" t="s">
        <v>31</v>
      </c>
      <c r="K38" s="3" t="s">
        <v>31</v>
      </c>
      <c r="L38" s="3" t="s">
        <v>31</v>
      </c>
      <c r="M38" s="3" t="s">
        <v>31</v>
      </c>
      <c r="N38" s="3" t="s">
        <v>31</v>
      </c>
      <c r="O38" s="3" t="s">
        <v>31</v>
      </c>
      <c r="P38" s="3" t="s">
        <v>31</v>
      </c>
      <c r="R38" s="2"/>
    </row>
    <row r="39" spans="1:32" ht="13.7" customHeight="1">
      <c r="A39" s="1" t="s">
        <v>32</v>
      </c>
      <c r="C39" s="3" t="s">
        <v>31</v>
      </c>
      <c r="D39" s="3" t="s">
        <v>31</v>
      </c>
      <c r="E39" s="3" t="s">
        <v>31</v>
      </c>
      <c r="F39" s="3" t="s">
        <v>31</v>
      </c>
      <c r="G39" s="3" t="s">
        <v>31</v>
      </c>
      <c r="H39" s="3" t="s">
        <v>31</v>
      </c>
      <c r="I39" s="3" t="s">
        <v>31</v>
      </c>
      <c r="J39" s="3" t="s">
        <v>31</v>
      </c>
      <c r="K39" s="3" t="s">
        <v>31</v>
      </c>
      <c r="L39" s="3" t="s">
        <v>31</v>
      </c>
      <c r="M39" s="3" t="s">
        <v>31</v>
      </c>
      <c r="N39" s="3" t="s">
        <v>31</v>
      </c>
      <c r="O39" s="3" t="s">
        <v>31</v>
      </c>
      <c r="P39" s="3" t="s">
        <v>31</v>
      </c>
      <c r="R39" s="2"/>
    </row>
    <row r="40" spans="1:32" ht="13.7" customHeight="1">
      <c r="R40" s="2"/>
    </row>
    <row r="41" spans="1:32" s="4" customFormat="1" ht="13.7" customHeight="1">
      <c r="A41" s="4" t="s">
        <v>33</v>
      </c>
      <c r="C41" s="3" t="s">
        <v>31</v>
      </c>
      <c r="D41" s="3" t="s">
        <v>31</v>
      </c>
      <c r="E41" s="3" t="s">
        <v>31</v>
      </c>
      <c r="F41" s="3" t="s">
        <v>31</v>
      </c>
      <c r="G41" s="3" t="s">
        <v>31</v>
      </c>
      <c r="H41" s="3" t="s">
        <v>31</v>
      </c>
      <c r="I41" s="3" t="s">
        <v>31</v>
      </c>
      <c r="J41" s="3" t="s">
        <v>31</v>
      </c>
      <c r="K41" s="3" t="s">
        <v>31</v>
      </c>
      <c r="L41" s="3" t="s">
        <v>31</v>
      </c>
      <c r="M41" s="3" t="s">
        <v>31</v>
      </c>
      <c r="N41" s="3" t="s">
        <v>31</v>
      </c>
      <c r="O41" s="3" t="s">
        <v>31</v>
      </c>
      <c r="P41" s="3" t="s">
        <v>31</v>
      </c>
      <c r="R41" s="42"/>
    </row>
    <row r="42" spans="1:32" ht="13.7" customHeight="1">
      <c r="R42" s="2"/>
    </row>
    <row r="43" spans="1:32" ht="13.7" customHeight="1">
      <c r="A43" s="1" t="s">
        <v>34</v>
      </c>
      <c r="B43" s="1">
        <f>AVERAGE((C43*15+D43*16)/31,E43:K43,(L43+M43)/2,N43:P43)</f>
        <v>6366</v>
      </c>
      <c r="C43" s="1">
        <f t="shared" ref="C43:P43" si="4">C35</f>
        <v>6477</v>
      </c>
      <c r="D43" s="1">
        <f t="shared" si="4"/>
        <v>6477</v>
      </c>
      <c r="E43" s="1">
        <f t="shared" si="4"/>
        <v>6409</v>
      </c>
      <c r="F43" s="1">
        <f t="shared" si="4"/>
        <v>5230</v>
      </c>
      <c r="G43" s="1">
        <f t="shared" si="4"/>
        <v>6107</v>
      </c>
      <c r="H43" s="1">
        <f t="shared" si="4"/>
        <v>6550</v>
      </c>
      <c r="I43" s="1">
        <f t="shared" si="4"/>
        <v>6613</v>
      </c>
      <c r="J43" s="1">
        <f t="shared" si="4"/>
        <v>6437</v>
      </c>
      <c r="K43" s="1">
        <f t="shared" si="4"/>
        <v>6310</v>
      </c>
      <c r="L43" s="1">
        <f t="shared" si="4"/>
        <v>6924</v>
      </c>
      <c r="M43" s="1">
        <f t="shared" si="4"/>
        <v>6924</v>
      </c>
      <c r="N43" s="1">
        <f t="shared" si="4"/>
        <v>6445</v>
      </c>
      <c r="O43" s="1">
        <f t="shared" si="4"/>
        <v>6445</v>
      </c>
      <c r="P43" s="1">
        <f t="shared" si="4"/>
        <v>6445</v>
      </c>
      <c r="R43" s="2"/>
    </row>
    <row r="44" spans="1:32" ht="13.7" customHeight="1">
      <c r="R44" s="2"/>
    </row>
    <row r="45" spans="1:32" ht="13.7" customHeight="1">
      <c r="A45" s="1" t="s">
        <v>35</v>
      </c>
      <c r="R45" s="2"/>
    </row>
    <row r="46" spans="1:32" ht="13.7" customHeight="1">
      <c r="A46" s="1" t="s">
        <v>36</v>
      </c>
      <c r="B46" s="1">
        <f>AVERAGE((C46*15+D46*16)/31,E46:K46,(L46+M46)/2,N46:P46)</f>
        <v>464.25849327957002</v>
      </c>
      <c r="C46" s="1">
        <v>514.23400000000004</v>
      </c>
      <c r="D46" s="1">
        <v>595.54200000000003</v>
      </c>
      <c r="E46" s="1">
        <v>454.3</v>
      </c>
      <c r="F46" s="1">
        <v>454.3</v>
      </c>
      <c r="G46" s="1">
        <v>454.3</v>
      </c>
      <c r="H46" s="1">
        <v>454.3</v>
      </c>
      <c r="I46" s="1">
        <v>454.3</v>
      </c>
      <c r="J46" s="1">
        <v>454.3</v>
      </c>
      <c r="K46" s="1">
        <v>454.3</v>
      </c>
      <c r="L46" s="1">
        <v>454.3</v>
      </c>
      <c r="M46" s="1">
        <v>454.3</v>
      </c>
      <c r="N46" s="1">
        <v>454.3</v>
      </c>
      <c r="O46" s="1">
        <v>454.3</v>
      </c>
      <c r="P46" s="1">
        <v>471.90249999999997</v>
      </c>
      <c r="R46" s="50" t="s">
        <v>108</v>
      </c>
    </row>
    <row r="47" spans="1:32" ht="13.7" customHeight="1">
      <c r="A47" s="1" t="s">
        <v>90</v>
      </c>
      <c r="B47" s="1">
        <f>AVERAGE((C47*15+D47*16)/31,E47:K47,(L47+M47)/2,N47:P47)</f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R47" s="50" t="s">
        <v>108</v>
      </c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</row>
    <row r="48" spans="1:32" ht="13.7" customHeight="1">
      <c r="A48" s="1" t="s">
        <v>37</v>
      </c>
      <c r="B48" s="1">
        <f>AVERAGE((C48*15+D48*16)/31,E48:K48,(L48+M48)/2,N48:P48)</f>
        <v>32.021597579360559</v>
      </c>
      <c r="C48" s="1">
        <v>35.520078033676135</v>
      </c>
      <c r="D48" s="1">
        <v>35.520078033676135</v>
      </c>
      <c r="E48" s="1">
        <v>31.170790020333236</v>
      </c>
      <c r="F48" s="1">
        <v>26.263353716825268</v>
      </c>
      <c r="G48" s="1">
        <v>25.242391886310429</v>
      </c>
      <c r="H48" s="1">
        <v>25.03464428425038</v>
      </c>
      <c r="I48" s="1">
        <v>17.960634418504494</v>
      </c>
      <c r="J48" s="1">
        <v>28.050336042226427</v>
      </c>
      <c r="K48" s="1">
        <v>27.96521315422337</v>
      </c>
      <c r="L48" s="1">
        <v>40.890459136111083</v>
      </c>
      <c r="M48" s="1">
        <v>40.890459136111083</v>
      </c>
      <c r="N48" s="1">
        <v>37.288773292072399</v>
      </c>
      <c r="O48" s="1">
        <v>43.388423631243718</v>
      </c>
      <c r="P48" s="1">
        <v>45.484073336549756</v>
      </c>
      <c r="R48" s="50" t="s">
        <v>108</v>
      </c>
      <c r="S48" s="47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</row>
    <row r="49" spans="1:34" ht="13.7" customHeight="1">
      <c r="A49" s="1" t="s">
        <v>38</v>
      </c>
      <c r="B49" s="1">
        <f>AVERAGE((C49*15+D49*16)/31,E49:K49,(L49+M49)/2,N49:P49)</f>
        <v>837.50833333333321</v>
      </c>
      <c r="C49" s="1">
        <v>588.9</v>
      </c>
      <c r="D49" s="1">
        <v>588.9</v>
      </c>
      <c r="E49" s="1">
        <v>597</v>
      </c>
      <c r="F49" s="1">
        <v>844.8</v>
      </c>
      <c r="G49" s="1">
        <v>1062</v>
      </c>
      <c r="H49" s="1">
        <v>1114.7</v>
      </c>
      <c r="I49" s="1">
        <v>941.3</v>
      </c>
      <c r="J49" s="1">
        <v>936.8</v>
      </c>
      <c r="K49" s="1">
        <v>849.3</v>
      </c>
      <c r="L49" s="1">
        <v>842.9</v>
      </c>
      <c r="M49" s="1">
        <v>842.9</v>
      </c>
      <c r="N49" s="1">
        <v>825.6</v>
      </c>
      <c r="O49" s="1">
        <v>766.9</v>
      </c>
      <c r="P49" s="1">
        <v>679.9</v>
      </c>
      <c r="R49" s="50" t="s">
        <v>108</v>
      </c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ht="13.7" customHeight="1">
      <c r="A50" s="1" t="s">
        <v>104</v>
      </c>
      <c r="B50" s="1">
        <f>AVERAGE((C50*15+D50*16)/31,E50:K50,(L50+M50)/2,N50:P50)</f>
        <v>50.480833333333344</v>
      </c>
      <c r="C50" s="1">
        <v>51.660000000000004</v>
      </c>
      <c r="D50" s="1">
        <v>51.660000000000004</v>
      </c>
      <c r="E50" s="1">
        <v>52.540000000000006</v>
      </c>
      <c r="F50" s="1">
        <v>51.690000000000005</v>
      </c>
      <c r="G50" s="1">
        <v>49.180000000000007</v>
      </c>
      <c r="H50" s="1">
        <v>47.370000000000005</v>
      </c>
      <c r="I50" s="1">
        <v>48.14</v>
      </c>
      <c r="J50" s="1">
        <v>47.620000000000005</v>
      </c>
      <c r="K50" s="1">
        <v>49.89</v>
      </c>
      <c r="L50" s="1">
        <v>51.53</v>
      </c>
      <c r="M50" s="1">
        <v>51.53</v>
      </c>
      <c r="N50" s="1">
        <v>52.43</v>
      </c>
      <c r="O50" s="1">
        <v>52.28</v>
      </c>
      <c r="P50" s="1">
        <v>51.440000000000005</v>
      </c>
      <c r="R50" s="50" t="s">
        <v>108</v>
      </c>
    </row>
    <row r="51" spans="1:34" ht="13.7" customHeight="1">
      <c r="A51" s="1" t="s">
        <v>91</v>
      </c>
      <c r="B51" s="1">
        <f>AVERAGE((C51*15+D51*16)/31,E51:J51,(K51+L51)/2,M51:M51)</f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R51" s="50" t="s">
        <v>108</v>
      </c>
    </row>
    <row r="52" spans="1:34" ht="13.7" customHeight="1">
      <c r="C52" s="3" t="s">
        <v>31</v>
      </c>
      <c r="D52" s="3" t="s">
        <v>31</v>
      </c>
      <c r="E52" s="3" t="s">
        <v>31</v>
      </c>
      <c r="F52" s="3" t="s">
        <v>31</v>
      </c>
      <c r="G52" s="3" t="s">
        <v>31</v>
      </c>
      <c r="H52" s="3" t="s">
        <v>31</v>
      </c>
      <c r="I52" s="3" t="s">
        <v>31</v>
      </c>
      <c r="J52" s="3" t="s">
        <v>31</v>
      </c>
      <c r="K52" s="3" t="s">
        <v>31</v>
      </c>
      <c r="L52" s="3" t="s">
        <v>31</v>
      </c>
      <c r="M52" s="3" t="s">
        <v>31</v>
      </c>
      <c r="N52" s="3" t="s">
        <v>31</v>
      </c>
      <c r="O52" s="3" t="s">
        <v>31</v>
      </c>
      <c r="P52" s="3" t="s">
        <v>31</v>
      </c>
      <c r="R52" s="2"/>
    </row>
    <row r="53" spans="1:34" ht="13.7" customHeight="1">
      <c r="A53" s="1" t="s">
        <v>39</v>
      </c>
      <c r="B53" s="1">
        <f>AVERAGE((C53*15+D53*16)/31,E53:K53,(L53+M53)/2,N53:P53)</f>
        <v>1384.2692575255971</v>
      </c>
      <c r="C53" s="1">
        <f t="shared" ref="C53:P53" si="5">SUM(C46:C51)</f>
        <v>1190.3140780336762</v>
      </c>
      <c r="D53" s="1">
        <f t="shared" si="5"/>
        <v>1271.6220780336762</v>
      </c>
      <c r="E53" s="1">
        <f t="shared" si="5"/>
        <v>1135.0107900203332</v>
      </c>
      <c r="F53" s="1">
        <f t="shared" si="5"/>
        <v>1377.0533537168253</v>
      </c>
      <c r="G53" s="1">
        <f>SUM(G46:G51)</f>
        <v>1590.7223918863106</v>
      </c>
      <c r="H53" s="1">
        <f t="shared" si="5"/>
        <v>1641.4046442842505</v>
      </c>
      <c r="I53" s="1">
        <f t="shared" si="5"/>
        <v>1461.7006344185045</v>
      </c>
      <c r="J53" s="1">
        <f t="shared" si="5"/>
        <v>1466.7703360422265</v>
      </c>
      <c r="K53" s="1">
        <f t="shared" si="5"/>
        <v>1381.4552131542234</v>
      </c>
      <c r="L53" s="1">
        <f t="shared" si="5"/>
        <v>1389.6204591361111</v>
      </c>
      <c r="M53" s="1">
        <f t="shared" si="5"/>
        <v>1389.6204591361111</v>
      </c>
      <c r="N53" s="1">
        <f t="shared" si="5"/>
        <v>1369.6187732920725</v>
      </c>
      <c r="O53" s="1">
        <f t="shared" si="5"/>
        <v>1316.8684236312436</v>
      </c>
      <c r="P53" s="1">
        <f t="shared" si="5"/>
        <v>1248.7265733365498</v>
      </c>
      <c r="R53" s="2"/>
    </row>
    <row r="54" spans="1:34" ht="13.7" customHeight="1">
      <c r="R54" s="2"/>
    </row>
    <row r="55" spans="1:34" ht="13.7" customHeight="1">
      <c r="A55" s="1" t="s">
        <v>40</v>
      </c>
      <c r="B55" s="1">
        <f>AVERAGE((C55*15+D55*16)/31,E55:K55,(L55+M55)/2,N55:P55)</f>
        <v>4981.7307424744031</v>
      </c>
      <c r="C55" s="1">
        <f t="shared" ref="C55:P55" si="6">C43-C53</f>
        <v>5286.6859219663238</v>
      </c>
      <c r="D55" s="1">
        <f t="shared" si="6"/>
        <v>5205.3779219663238</v>
      </c>
      <c r="E55" s="1">
        <f t="shared" si="6"/>
        <v>5273.9892099796671</v>
      </c>
      <c r="F55" s="1">
        <f t="shared" si="6"/>
        <v>3852.9466462831747</v>
      </c>
      <c r="G55" s="1">
        <f t="shared" si="6"/>
        <v>4516.277608113689</v>
      </c>
      <c r="H55" s="1">
        <f t="shared" si="6"/>
        <v>4908.59535571575</v>
      </c>
      <c r="I55" s="1">
        <f t="shared" si="6"/>
        <v>5151.2993655814953</v>
      </c>
      <c r="J55" s="1">
        <f t="shared" si="6"/>
        <v>4970.2296639577735</v>
      </c>
      <c r="K55" s="1">
        <f t="shared" si="6"/>
        <v>4928.5447868457768</v>
      </c>
      <c r="L55" s="1">
        <f t="shared" si="6"/>
        <v>5534.3795408638889</v>
      </c>
      <c r="M55" s="1">
        <f t="shared" si="6"/>
        <v>5534.3795408638889</v>
      </c>
      <c r="N55" s="1">
        <f>N43-N53</f>
        <v>5075.3812267079275</v>
      </c>
      <c r="O55" s="1">
        <f>O43-O53</f>
        <v>5128.1315763687562</v>
      </c>
      <c r="P55" s="1">
        <f t="shared" si="6"/>
        <v>5196.2734266634507</v>
      </c>
      <c r="R55" s="2"/>
    </row>
    <row r="56" spans="1:34" ht="13.7" customHeight="1">
      <c r="R56" s="2"/>
    </row>
    <row r="57" spans="1:34" ht="13.7" customHeight="1">
      <c r="B57" s="1" t="s">
        <v>41</v>
      </c>
      <c r="R57" s="2"/>
    </row>
    <row r="58" spans="1:34" ht="13.7" customHeight="1">
      <c r="B58" s="1" t="s">
        <v>42</v>
      </c>
      <c r="R58" s="2"/>
    </row>
    <row r="59" spans="1:34" ht="13.7" customHeight="1">
      <c r="B59" s="1" t="s">
        <v>43</v>
      </c>
      <c r="R59" s="2"/>
    </row>
    <row r="60" spans="1:34" ht="13.7" customHeight="1">
      <c r="G60" s="2" t="str">
        <f>+G1</f>
        <v>2023-24</v>
      </c>
      <c r="R60" s="2"/>
    </row>
    <row r="61" spans="1:34" ht="13.7" customHeight="1">
      <c r="G61" s="2" t="s">
        <v>0</v>
      </c>
      <c r="R61" s="2"/>
    </row>
    <row r="62" spans="1:34" ht="13.7" customHeight="1">
      <c r="G62" s="2" t="s">
        <v>1</v>
      </c>
      <c r="R62" s="2"/>
    </row>
    <row r="63" spans="1:34" ht="13.7" customHeight="1">
      <c r="A63" s="1" t="s">
        <v>2</v>
      </c>
      <c r="G63" s="2" t="s">
        <v>3</v>
      </c>
      <c r="R63" s="2"/>
    </row>
    <row r="64" spans="1:34" ht="13.7" customHeight="1">
      <c r="R64" s="2"/>
    </row>
    <row r="65" spans="1:18" ht="13.7" customHeight="1">
      <c r="B65" s="2" t="s">
        <v>4</v>
      </c>
      <c r="C65" s="1">
        <f>+C6</f>
        <v>2023</v>
      </c>
      <c r="I65" s="1">
        <f>+I6</f>
        <v>2024</v>
      </c>
      <c r="R65" s="2"/>
    </row>
    <row r="66" spans="1:18" ht="13.7" customHeight="1">
      <c r="B66" s="2" t="s">
        <v>5</v>
      </c>
      <c r="C66" s="3" t="s">
        <v>6</v>
      </c>
      <c r="D66" s="3" t="s">
        <v>7</v>
      </c>
      <c r="E66" s="3" t="s">
        <v>8</v>
      </c>
      <c r="F66" s="3" t="s">
        <v>9</v>
      </c>
      <c r="G66" s="3" t="s">
        <v>10</v>
      </c>
      <c r="H66" s="3" t="s">
        <v>11</v>
      </c>
      <c r="I66" s="3" t="s">
        <v>12</v>
      </c>
      <c r="J66" s="3" t="s">
        <v>13</v>
      </c>
      <c r="K66" s="3" t="s">
        <v>14</v>
      </c>
      <c r="L66" s="3" t="s">
        <v>15</v>
      </c>
      <c r="M66" s="3" t="s">
        <v>16</v>
      </c>
      <c r="N66" s="3" t="s">
        <v>17</v>
      </c>
      <c r="O66" s="3" t="s">
        <v>18</v>
      </c>
      <c r="P66" s="3" t="s">
        <v>19</v>
      </c>
      <c r="R66" s="2"/>
    </row>
    <row r="67" spans="1:18" ht="13.7" customHeight="1">
      <c r="A67" s="1" t="s">
        <v>44</v>
      </c>
      <c r="R67" s="2"/>
    </row>
    <row r="68" spans="1:18" ht="13.7" customHeight="1">
      <c r="A68" s="1" t="s">
        <v>45</v>
      </c>
      <c r="R68" s="2"/>
    </row>
    <row r="69" spans="1:18" ht="13.7" customHeight="1">
      <c r="R69" s="2"/>
    </row>
    <row r="70" spans="1:18" ht="13.7" customHeight="1">
      <c r="A70" s="1" t="s">
        <v>46</v>
      </c>
      <c r="C70" s="1">
        <v>1200</v>
      </c>
      <c r="D70" s="1">
        <v>1200</v>
      </c>
      <c r="E70" s="1">
        <v>1200</v>
      </c>
      <c r="F70" s="1">
        <v>1200</v>
      </c>
      <c r="G70" s="1">
        <v>1200</v>
      </c>
      <c r="H70" s="1">
        <v>1200</v>
      </c>
      <c r="I70" s="1">
        <v>1200</v>
      </c>
      <c r="J70" s="1">
        <v>1200</v>
      </c>
      <c r="K70" s="1">
        <v>1200</v>
      </c>
      <c r="L70" s="1">
        <v>1200</v>
      </c>
      <c r="M70" s="1">
        <v>1200</v>
      </c>
      <c r="N70" s="1">
        <v>1200</v>
      </c>
      <c r="O70" s="1">
        <v>1200</v>
      </c>
      <c r="P70" s="1">
        <v>1200</v>
      </c>
      <c r="R70" s="2"/>
    </row>
    <row r="71" spans="1:18" ht="13.7" customHeight="1">
      <c r="A71" s="1" t="s">
        <v>47</v>
      </c>
      <c r="C71" s="30">
        <v>0.85</v>
      </c>
      <c r="D71" s="30">
        <v>0.85</v>
      </c>
      <c r="E71" s="30">
        <v>0.85</v>
      </c>
      <c r="F71" s="30">
        <v>0.85</v>
      </c>
      <c r="G71" s="30">
        <v>0.9</v>
      </c>
      <c r="H71" s="30">
        <v>0.95</v>
      </c>
      <c r="I71" s="30">
        <v>0.95</v>
      </c>
      <c r="J71" s="30">
        <v>0.95</v>
      </c>
      <c r="K71" s="30">
        <v>0.95</v>
      </c>
      <c r="L71" s="30">
        <v>0.95</v>
      </c>
      <c r="M71" s="30">
        <v>0.95</v>
      </c>
      <c r="N71" s="30">
        <v>0.95</v>
      </c>
      <c r="O71" s="30">
        <v>0.95</v>
      </c>
      <c r="P71" s="30">
        <v>0.9</v>
      </c>
      <c r="R71" s="2"/>
    </row>
    <row r="72" spans="1:18" ht="13.7" customHeight="1">
      <c r="A72" s="1" t="s">
        <v>48</v>
      </c>
      <c r="B72" s="1">
        <f>AVERAGE((C72*15+D72*16)/31,E72:K72,(L72+M72)/2,N72:P72)</f>
        <v>1100</v>
      </c>
      <c r="C72" s="1">
        <f t="shared" ref="C72:P72" si="7">C70*C71</f>
        <v>1020</v>
      </c>
      <c r="D72" s="1">
        <f t="shared" si="7"/>
        <v>1020</v>
      </c>
      <c r="E72" s="1">
        <f t="shared" si="7"/>
        <v>1020</v>
      </c>
      <c r="F72" s="1">
        <f t="shared" si="7"/>
        <v>1020</v>
      </c>
      <c r="G72" s="1">
        <f t="shared" si="7"/>
        <v>1080</v>
      </c>
      <c r="H72" s="1">
        <f t="shared" si="7"/>
        <v>1140</v>
      </c>
      <c r="I72" s="1">
        <f t="shared" si="7"/>
        <v>1140</v>
      </c>
      <c r="J72" s="1">
        <f t="shared" si="7"/>
        <v>1140</v>
      </c>
      <c r="K72" s="1">
        <f t="shared" si="7"/>
        <v>1140</v>
      </c>
      <c r="L72" s="1">
        <f t="shared" si="7"/>
        <v>1140</v>
      </c>
      <c r="M72" s="1">
        <f t="shared" si="7"/>
        <v>1140</v>
      </c>
      <c r="N72" s="1">
        <f t="shared" si="7"/>
        <v>1140</v>
      </c>
      <c r="O72" s="1">
        <f t="shared" si="7"/>
        <v>1140</v>
      </c>
      <c r="P72" s="1">
        <f t="shared" si="7"/>
        <v>1080</v>
      </c>
      <c r="R72" s="2"/>
    </row>
    <row r="73" spans="1:18" ht="13.7" customHeight="1">
      <c r="R73" s="2"/>
    </row>
    <row r="74" spans="1:18" ht="13.7" customHeight="1">
      <c r="A74" s="1" t="s">
        <v>49</v>
      </c>
      <c r="C74" s="1">
        <v>337</v>
      </c>
      <c r="D74" s="1">
        <v>337</v>
      </c>
      <c r="E74" s="1">
        <v>337</v>
      </c>
      <c r="F74" s="1">
        <v>337</v>
      </c>
      <c r="G74" s="1">
        <v>337</v>
      </c>
      <c r="H74" s="1">
        <v>337</v>
      </c>
      <c r="I74" s="1">
        <v>337</v>
      </c>
      <c r="J74" s="1">
        <v>337</v>
      </c>
      <c r="K74" s="1">
        <v>337</v>
      </c>
      <c r="L74" s="1">
        <v>337</v>
      </c>
      <c r="M74" s="1">
        <v>337</v>
      </c>
      <c r="N74" s="1">
        <v>337</v>
      </c>
      <c r="O74" s="1">
        <v>337</v>
      </c>
      <c r="P74" s="1">
        <v>337</v>
      </c>
      <c r="R74" s="2"/>
    </row>
    <row r="75" spans="1:18" ht="13.7" customHeight="1">
      <c r="A75" s="1" t="s">
        <v>47</v>
      </c>
      <c r="C75" s="30">
        <v>0.95</v>
      </c>
      <c r="D75" s="30">
        <v>0.95</v>
      </c>
      <c r="E75" s="30">
        <v>0.95</v>
      </c>
      <c r="F75" s="30">
        <v>0.95</v>
      </c>
      <c r="G75" s="30">
        <v>0.95</v>
      </c>
      <c r="H75" s="30">
        <v>0.95</v>
      </c>
      <c r="I75" s="30">
        <v>0.95</v>
      </c>
      <c r="J75" s="30">
        <v>0.95</v>
      </c>
      <c r="K75" s="30">
        <v>0.95</v>
      </c>
      <c r="L75" s="30">
        <v>0.95</v>
      </c>
      <c r="M75" s="30">
        <v>0.95</v>
      </c>
      <c r="N75" s="30">
        <v>0.95</v>
      </c>
      <c r="O75" s="30">
        <v>0.95</v>
      </c>
      <c r="P75" s="30">
        <v>0.95</v>
      </c>
      <c r="R75" s="2"/>
    </row>
    <row r="76" spans="1:18" ht="13.7" customHeight="1">
      <c r="A76" s="1" t="s">
        <v>50</v>
      </c>
      <c r="B76" s="1">
        <f>AVERAGE((C76*15+D76*16)/31,E76:K76,(L76+M76)/2,N76:P76)</f>
        <v>320.15000000000003</v>
      </c>
      <c r="C76" s="1">
        <f t="shared" ref="C76:P76" si="8">C74*C75</f>
        <v>320.14999999999998</v>
      </c>
      <c r="D76" s="1">
        <f t="shared" si="8"/>
        <v>320.14999999999998</v>
      </c>
      <c r="E76" s="1">
        <f t="shared" si="8"/>
        <v>320.14999999999998</v>
      </c>
      <c r="F76" s="1">
        <f t="shared" si="8"/>
        <v>320.14999999999998</v>
      </c>
      <c r="G76" s="1">
        <f t="shared" si="8"/>
        <v>320.14999999999998</v>
      </c>
      <c r="H76" s="1">
        <f t="shared" si="8"/>
        <v>320.14999999999998</v>
      </c>
      <c r="I76" s="1">
        <f t="shared" si="8"/>
        <v>320.14999999999998</v>
      </c>
      <c r="J76" s="1">
        <f t="shared" si="8"/>
        <v>320.14999999999998</v>
      </c>
      <c r="K76" s="1">
        <f t="shared" si="8"/>
        <v>320.14999999999998</v>
      </c>
      <c r="L76" s="1">
        <f t="shared" si="8"/>
        <v>320.14999999999998</v>
      </c>
      <c r="M76" s="1">
        <f t="shared" si="8"/>
        <v>320.14999999999998</v>
      </c>
      <c r="N76" s="1">
        <f t="shared" si="8"/>
        <v>320.14999999999998</v>
      </c>
      <c r="O76" s="1">
        <f t="shared" si="8"/>
        <v>320.14999999999998</v>
      </c>
      <c r="P76" s="1">
        <f t="shared" si="8"/>
        <v>320.14999999999998</v>
      </c>
      <c r="R76" s="2"/>
    </row>
    <row r="77" spans="1:18" ht="13.7" customHeight="1">
      <c r="R77" s="2"/>
    </row>
    <row r="78" spans="1:18" ht="13.7" customHeight="1">
      <c r="A78" s="1" t="s">
        <v>51</v>
      </c>
      <c r="B78" s="1">
        <f>AVERAGE((C78*15+D78*16)/31,E78:K78,(L78+M78)/2,N78:P78)</f>
        <v>1420.1499999999999</v>
      </c>
      <c r="C78" s="1">
        <f t="shared" ref="C78:P78" si="9">C72+C76</f>
        <v>1340.15</v>
      </c>
      <c r="D78" s="1">
        <f t="shared" si="9"/>
        <v>1340.15</v>
      </c>
      <c r="E78" s="1">
        <f t="shared" si="9"/>
        <v>1340.15</v>
      </c>
      <c r="F78" s="1">
        <f t="shared" si="9"/>
        <v>1340.15</v>
      </c>
      <c r="G78" s="1">
        <f t="shared" si="9"/>
        <v>1400.15</v>
      </c>
      <c r="H78" s="1">
        <f t="shared" si="9"/>
        <v>1460.15</v>
      </c>
      <c r="I78" s="1">
        <f t="shared" si="9"/>
        <v>1460.15</v>
      </c>
      <c r="J78" s="1">
        <f t="shared" si="9"/>
        <v>1460.15</v>
      </c>
      <c r="K78" s="1">
        <f t="shared" si="9"/>
        <v>1460.15</v>
      </c>
      <c r="L78" s="1">
        <f t="shared" si="9"/>
        <v>1460.15</v>
      </c>
      <c r="M78" s="1">
        <f t="shared" si="9"/>
        <v>1460.15</v>
      </c>
      <c r="N78" s="1">
        <f t="shared" si="9"/>
        <v>1460.15</v>
      </c>
      <c r="O78" s="1">
        <f t="shared" si="9"/>
        <v>1460.15</v>
      </c>
      <c r="P78" s="1">
        <f t="shared" si="9"/>
        <v>1400.15</v>
      </c>
      <c r="R78" s="2"/>
    </row>
    <row r="79" spans="1:18" ht="13.7" customHeight="1">
      <c r="R79" s="2"/>
    </row>
    <row r="80" spans="1:18" ht="13.7" customHeight="1">
      <c r="R80" s="2"/>
    </row>
    <row r="81" spans="1:18" ht="13.7" customHeight="1">
      <c r="A81" s="1" t="s">
        <v>77</v>
      </c>
      <c r="R81" s="2"/>
    </row>
    <row r="82" spans="1:18" ht="13.7" customHeight="1">
      <c r="A82" s="3" t="s">
        <v>92</v>
      </c>
      <c r="B82" s="1">
        <f t="shared" ref="B82:B88" si="10">AVERAGE((C82*15+D82*16)/31,E82:K82,(L82+M82)/2,N82:P82)</f>
        <v>527.86112748945527</v>
      </c>
      <c r="C82" s="1">
        <v>609.17944444444402</v>
      </c>
      <c r="D82" s="1">
        <v>613.90608333333296</v>
      </c>
      <c r="E82" s="1">
        <v>502.78466666666702</v>
      </c>
      <c r="F82" s="1">
        <v>548.201419354839</v>
      </c>
      <c r="G82" s="1">
        <v>547.555131761442</v>
      </c>
      <c r="H82" s="1">
        <v>547.12634408602196</v>
      </c>
      <c r="I82" s="1">
        <v>507.93531182795698</v>
      </c>
      <c r="J82" s="1">
        <v>507.93563218390801</v>
      </c>
      <c r="K82" s="1">
        <v>507.93598384926003</v>
      </c>
      <c r="L82" s="1">
        <v>507.934622222222</v>
      </c>
      <c r="M82" s="1">
        <v>507.934622222222</v>
      </c>
      <c r="N82" s="1">
        <v>507.93548387096803</v>
      </c>
      <c r="O82" s="1">
        <v>507.934622222222</v>
      </c>
      <c r="P82" s="1">
        <v>529.43531182795698</v>
      </c>
      <c r="R82" s="2"/>
    </row>
    <row r="83" spans="1:18" ht="13.7" customHeight="1">
      <c r="A83" s="3" t="s">
        <v>93</v>
      </c>
      <c r="B83" s="1">
        <f t="shared" si="10"/>
        <v>73.364710918510283</v>
      </c>
      <c r="C83" s="1">
        <v>73.349462365591393</v>
      </c>
      <c r="D83" s="1">
        <v>73.349462365591393</v>
      </c>
      <c r="E83" s="1">
        <v>66.474999999999994</v>
      </c>
      <c r="F83" s="1">
        <v>66.997311827956992</v>
      </c>
      <c r="G83" s="1">
        <v>69.523611111111109</v>
      </c>
      <c r="H83" s="1">
        <v>74.302419354838705</v>
      </c>
      <c r="I83" s="1">
        <v>82.348118279569903</v>
      </c>
      <c r="J83" s="1">
        <v>71.899425287356323</v>
      </c>
      <c r="K83" s="1">
        <v>79.364247311827967</v>
      </c>
      <c r="L83" s="1">
        <v>64.645833333333329</v>
      </c>
      <c r="M83" s="1">
        <v>64.645833333333329</v>
      </c>
      <c r="N83" s="1">
        <v>88.522849462365585</v>
      </c>
      <c r="O83" s="1">
        <v>71.895833333333329</v>
      </c>
      <c r="P83" s="1">
        <v>71.052419354838705</v>
      </c>
      <c r="R83" s="2"/>
    </row>
    <row r="84" spans="1:18" ht="13.7" customHeight="1">
      <c r="A84" s="3" t="s">
        <v>95</v>
      </c>
      <c r="B84" s="1">
        <f t="shared" si="10"/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R84" s="2"/>
    </row>
    <row r="85" spans="1:18" ht="13.7" customHeight="1">
      <c r="A85" s="3" t="s">
        <v>94</v>
      </c>
      <c r="B85" s="1">
        <f t="shared" si="10"/>
        <v>489.65000000000003</v>
      </c>
      <c r="C85" s="1">
        <v>231.3</v>
      </c>
      <c r="D85" s="1">
        <v>231.3</v>
      </c>
      <c r="E85" s="1">
        <v>234.9</v>
      </c>
      <c r="F85" s="1">
        <v>494.1</v>
      </c>
      <c r="G85" s="1">
        <v>578.6</v>
      </c>
      <c r="H85" s="1">
        <v>680.8</v>
      </c>
      <c r="I85" s="1">
        <v>696</v>
      </c>
      <c r="J85" s="1">
        <v>610.5</v>
      </c>
      <c r="K85" s="1">
        <v>520.20000000000005</v>
      </c>
      <c r="L85" s="1">
        <v>506.3</v>
      </c>
      <c r="M85" s="1">
        <v>506.3</v>
      </c>
      <c r="N85" s="1">
        <v>499.6</v>
      </c>
      <c r="O85" s="1">
        <v>462.5</v>
      </c>
      <c r="P85" s="1">
        <v>361</v>
      </c>
      <c r="R85" s="2"/>
    </row>
    <row r="86" spans="1:18" ht="13.7" customHeight="1">
      <c r="A86" s="3" t="s">
        <v>96</v>
      </c>
      <c r="B86" s="1">
        <f>AVERAGE((C86*15+D86*16)/31,E86:K86,(L86+M86)/2,N86:P86)</f>
        <v>586.58728467177627</v>
      </c>
      <c r="C86" s="13">
        <v>460.4440657822056</v>
      </c>
      <c r="D86" s="13">
        <v>460.4440657822056</v>
      </c>
      <c r="E86" s="13">
        <v>518.98131088160653</v>
      </c>
      <c r="F86" s="13">
        <v>508.55020591661076</v>
      </c>
      <c r="G86" s="13">
        <v>607.7621942104779</v>
      </c>
      <c r="H86" s="13">
        <v>698.005041392213</v>
      </c>
      <c r="I86" s="13">
        <v>699.42543950632148</v>
      </c>
      <c r="J86" s="13">
        <v>720.33082079999997</v>
      </c>
      <c r="K86" s="13">
        <v>601.54918047311594</v>
      </c>
      <c r="L86" s="13">
        <v>510.33939390883518</v>
      </c>
      <c r="M86" s="13">
        <v>510.33939390883518</v>
      </c>
      <c r="N86" s="13">
        <v>603.83708794014569</v>
      </c>
      <c r="O86" s="13">
        <v>599.91745441099647</v>
      </c>
      <c r="P86" s="13">
        <v>509.9052208387854</v>
      </c>
      <c r="R86" s="2"/>
    </row>
    <row r="87" spans="1:18" ht="13.7" customHeight="1">
      <c r="A87" s="3" t="s">
        <v>97</v>
      </c>
      <c r="B87" s="1">
        <f>AVERAGE((C87*15+D87*16)/31,E87:K87,(L87+M87)/2,N87:P87)</f>
        <v>170.50390896567649</v>
      </c>
      <c r="C87" s="12">
        <v>217.14599747371017</v>
      </c>
      <c r="D87" s="12">
        <v>174.25052747371015</v>
      </c>
      <c r="E87" s="12">
        <v>122.89262811190007</v>
      </c>
      <c r="F87" s="12">
        <v>154.49465893620143</v>
      </c>
      <c r="G87" s="12">
        <v>203.03604601025725</v>
      </c>
      <c r="H87" s="12">
        <v>202.63647045716056</v>
      </c>
      <c r="I87" s="12">
        <v>184.73292200826023</v>
      </c>
      <c r="J87" s="12">
        <v>136.17032916336922</v>
      </c>
      <c r="K87" s="12">
        <v>133.32249035284491</v>
      </c>
      <c r="L87" s="12">
        <v>136.99257800224942</v>
      </c>
      <c r="M87" s="12">
        <v>84.208128002249424</v>
      </c>
      <c r="N87" s="12">
        <v>122.34029292379485</v>
      </c>
      <c r="O87" s="12">
        <v>279.9456948349727</v>
      </c>
      <c r="P87" s="12">
        <v>200.8686217327519</v>
      </c>
      <c r="R87" s="2"/>
    </row>
    <row r="88" spans="1:18" ht="13.7" customHeight="1">
      <c r="A88" s="3" t="s">
        <v>78</v>
      </c>
      <c r="B88" s="1">
        <f t="shared" si="10"/>
        <v>1847.9670320454181</v>
      </c>
      <c r="C88" s="1">
        <f t="shared" ref="C88:P88" si="11">SUM(C82:C87)</f>
        <v>1591.4189700659513</v>
      </c>
      <c r="D88" s="1">
        <f t="shared" si="11"/>
        <v>1553.2501389548402</v>
      </c>
      <c r="E88" s="1">
        <f t="shared" si="11"/>
        <v>1446.0336056601734</v>
      </c>
      <c r="F88" s="1">
        <f t="shared" si="11"/>
        <v>1772.3435960356082</v>
      </c>
      <c r="G88" s="1">
        <f t="shared" si="11"/>
        <v>2006.4769830932883</v>
      </c>
      <c r="H88" s="1">
        <f t="shared" si="11"/>
        <v>2202.8702752902341</v>
      </c>
      <c r="I88" s="1">
        <f t="shared" si="11"/>
        <v>2170.4417916221087</v>
      </c>
      <c r="J88" s="1">
        <f t="shared" si="11"/>
        <v>2046.8362074346335</v>
      </c>
      <c r="K88" s="1">
        <f t="shared" si="11"/>
        <v>1842.3719019870489</v>
      </c>
      <c r="L88" s="1">
        <f t="shared" si="11"/>
        <v>1726.2124274666398</v>
      </c>
      <c r="M88" s="1">
        <f t="shared" si="11"/>
        <v>1673.4279774666397</v>
      </c>
      <c r="N88" s="1">
        <f t="shared" si="11"/>
        <v>1822.2357141972741</v>
      </c>
      <c r="O88" s="1">
        <f t="shared" si="11"/>
        <v>1922.1936048015245</v>
      </c>
      <c r="P88" s="1">
        <f t="shared" si="11"/>
        <v>1672.2615737543331</v>
      </c>
      <c r="R88" s="2"/>
    </row>
    <row r="89" spans="1:18" ht="9.9499999999999993" customHeight="1">
      <c r="A89" s="3"/>
      <c r="R89" s="2"/>
    </row>
    <row r="90" spans="1:18" ht="9.9499999999999993" customHeight="1">
      <c r="A90" s="1" t="s">
        <v>52</v>
      </c>
      <c r="B90" s="1">
        <f>AVERAGE((C90*15+D90*16)/31,E90:K90,(L90+M90)/2,N90:P90)</f>
        <v>8249.8477745198197</v>
      </c>
      <c r="C90" s="1">
        <f t="shared" ref="C90:P90" si="12">C55+C78+C88</f>
        <v>8218.2548920322752</v>
      </c>
      <c r="D90" s="1">
        <f t="shared" si="12"/>
        <v>8098.7780609211641</v>
      </c>
      <c r="E90" s="1">
        <f t="shared" si="12"/>
        <v>8060.1728156398403</v>
      </c>
      <c r="F90" s="1">
        <f t="shared" si="12"/>
        <v>6965.440242318783</v>
      </c>
      <c r="G90" s="1">
        <f t="shared" si="12"/>
        <v>7922.9045912069769</v>
      </c>
      <c r="H90" s="1">
        <f t="shared" si="12"/>
        <v>8571.6156310059832</v>
      </c>
      <c r="I90" s="1">
        <f t="shared" si="12"/>
        <v>8781.8911572036031</v>
      </c>
      <c r="J90" s="1">
        <f t="shared" si="12"/>
        <v>8477.2158713924073</v>
      </c>
      <c r="K90" s="1">
        <f t="shared" si="12"/>
        <v>8231.0666888328269</v>
      </c>
      <c r="L90" s="1">
        <f t="shared" si="12"/>
        <v>8720.7419683305288</v>
      </c>
      <c r="M90" s="1">
        <f t="shared" si="12"/>
        <v>8667.9575183305278</v>
      </c>
      <c r="N90" s="1">
        <f t="shared" si="12"/>
        <v>8357.7669409052014</v>
      </c>
      <c r="O90" s="1">
        <f t="shared" si="12"/>
        <v>8510.4751811702808</v>
      </c>
      <c r="P90" s="1">
        <f t="shared" si="12"/>
        <v>8268.6850004177832</v>
      </c>
      <c r="R90" s="2"/>
    </row>
    <row r="91" spans="1:18" ht="9.9499999999999993" customHeight="1">
      <c r="R91" s="2"/>
    </row>
    <row r="92" spans="1:18" ht="13.7" customHeight="1">
      <c r="B92" s="1" t="s">
        <v>85</v>
      </c>
      <c r="R92" s="2"/>
    </row>
    <row r="93" spans="1:18" ht="13.7" customHeight="1">
      <c r="B93" s="1" t="s">
        <v>53</v>
      </c>
      <c r="R93" s="2"/>
    </row>
    <row r="94" spans="1:18" ht="13.7" customHeight="1">
      <c r="G94" s="2" t="str">
        <f>+G1</f>
        <v>2023-24</v>
      </c>
      <c r="R94" s="2"/>
    </row>
    <row r="95" spans="1:18" ht="13.7" customHeight="1">
      <c r="G95" s="2" t="s">
        <v>0</v>
      </c>
      <c r="R95" s="2"/>
    </row>
    <row r="96" spans="1:18" ht="13.7" customHeight="1">
      <c r="G96" s="2" t="s">
        <v>1</v>
      </c>
      <c r="R96" s="2"/>
    </row>
    <row r="97" spans="1:18" ht="13.7" customHeight="1">
      <c r="A97" s="1" t="s">
        <v>2</v>
      </c>
      <c r="G97" s="2" t="s">
        <v>3</v>
      </c>
      <c r="R97" s="2"/>
    </row>
    <row r="98" spans="1:18" ht="13.7" customHeight="1">
      <c r="R98" s="2"/>
    </row>
    <row r="99" spans="1:18" ht="13.7" customHeight="1">
      <c r="B99" s="2" t="s">
        <v>4</v>
      </c>
      <c r="C99" s="1">
        <f>+C6</f>
        <v>2023</v>
      </c>
      <c r="I99" s="1">
        <f>+I6</f>
        <v>2024</v>
      </c>
      <c r="R99" s="2"/>
    </row>
    <row r="100" spans="1:18" ht="13.7" customHeight="1">
      <c r="B100" s="2" t="s">
        <v>5</v>
      </c>
      <c r="C100" s="3" t="s">
        <v>6</v>
      </c>
      <c r="D100" s="3" t="s">
        <v>7</v>
      </c>
      <c r="E100" s="3" t="s">
        <v>8</v>
      </c>
      <c r="F100" s="3" t="s">
        <v>9</v>
      </c>
      <c r="G100" s="3" t="s">
        <v>10</v>
      </c>
      <c r="H100" s="3" t="s">
        <v>11</v>
      </c>
      <c r="I100" s="3" t="s">
        <v>12</v>
      </c>
      <c r="J100" s="3" t="s">
        <v>13</v>
      </c>
      <c r="K100" s="3" t="s">
        <v>14</v>
      </c>
      <c r="L100" s="3" t="s">
        <v>15</v>
      </c>
      <c r="M100" s="3" t="s">
        <v>16</v>
      </c>
      <c r="N100" s="3" t="s">
        <v>17</v>
      </c>
      <c r="O100" s="3" t="s">
        <v>18</v>
      </c>
      <c r="P100" s="3" t="s">
        <v>19</v>
      </c>
      <c r="R100" s="2"/>
    </row>
    <row r="101" spans="1:18" ht="13.7" customHeight="1">
      <c r="A101" s="1" t="s">
        <v>52</v>
      </c>
      <c r="B101" s="1">
        <f>AVERAGE((C101*15+D101*16)/31,E101:K101,(L101+M101)/2,N101:P101)</f>
        <v>8249.8477745198197</v>
      </c>
      <c r="C101" s="1">
        <f t="shared" ref="C101:P101" si="13">C55+C78+C88</f>
        <v>8218.2548920322752</v>
      </c>
      <c r="D101" s="1">
        <f t="shared" si="13"/>
        <v>8098.7780609211641</v>
      </c>
      <c r="E101" s="1">
        <f t="shared" si="13"/>
        <v>8060.1728156398403</v>
      </c>
      <c r="F101" s="1">
        <f t="shared" si="13"/>
        <v>6965.440242318783</v>
      </c>
      <c r="G101" s="1">
        <f t="shared" si="13"/>
        <v>7922.9045912069769</v>
      </c>
      <c r="H101" s="1">
        <f t="shared" si="13"/>
        <v>8571.6156310059832</v>
      </c>
      <c r="I101" s="1">
        <f t="shared" si="13"/>
        <v>8781.8911572036031</v>
      </c>
      <c r="J101" s="1">
        <f t="shared" si="13"/>
        <v>8477.2158713924073</v>
      </c>
      <c r="K101" s="1">
        <f t="shared" si="13"/>
        <v>8231.0666888328269</v>
      </c>
      <c r="L101" s="1">
        <f t="shared" si="13"/>
        <v>8720.7419683305288</v>
      </c>
      <c r="M101" s="1">
        <f t="shared" si="13"/>
        <v>8667.9575183305278</v>
      </c>
      <c r="N101" s="1">
        <f t="shared" si="13"/>
        <v>8357.7669409052014</v>
      </c>
      <c r="O101" s="1">
        <f t="shared" si="13"/>
        <v>8510.4751811702808</v>
      </c>
      <c r="P101" s="1">
        <f t="shared" si="13"/>
        <v>8268.6850004177832</v>
      </c>
      <c r="R101" s="2"/>
    </row>
    <row r="102" spans="1:18" ht="13.7" customHeight="1">
      <c r="R102" s="2"/>
    </row>
    <row r="103" spans="1:18" ht="13.7" customHeight="1">
      <c r="A103" s="1" t="s">
        <v>54</v>
      </c>
      <c r="B103" s="1">
        <f>AVERAGE((C103*15+D103*16)/31,E103:K103,(L103+M103)/2,N103:P103)</f>
        <v>18.251395796312089</v>
      </c>
      <c r="C103" s="1">
        <v>87.000399999999999</v>
      </c>
      <c r="D103" s="1">
        <v>86.999750000000006</v>
      </c>
      <c r="E103" s="1">
        <v>11.999933333333299</v>
      </c>
      <c r="F103" s="1">
        <v>12.000064516128999</v>
      </c>
      <c r="G103" s="1">
        <v>12.000119278779501</v>
      </c>
      <c r="H103" s="1">
        <v>12.000344086021499</v>
      </c>
      <c r="I103" s="1">
        <v>12.0000967741935</v>
      </c>
      <c r="J103" s="1">
        <v>11.999678160919499</v>
      </c>
      <c r="K103" s="1">
        <v>12.016107671601601</v>
      </c>
      <c r="L103" s="1">
        <v>11.999977777777801</v>
      </c>
      <c r="M103" s="1">
        <v>11.999977777777801</v>
      </c>
      <c r="N103" s="1">
        <v>12.000387096774199</v>
      </c>
      <c r="O103" s="1">
        <v>12.0002666666667</v>
      </c>
      <c r="P103" s="1">
        <v>11.9997096774194</v>
      </c>
      <c r="R103" s="2"/>
    </row>
    <row r="104" spans="1:18" ht="13.7" customHeight="1">
      <c r="R104" s="2"/>
    </row>
    <row r="105" spans="1:18" ht="13.7" customHeight="1">
      <c r="A105" s="1" t="s">
        <v>55</v>
      </c>
      <c r="R105" s="2"/>
    </row>
    <row r="106" spans="1:18" ht="13.7" customHeight="1">
      <c r="A106" s="1" t="s">
        <v>109</v>
      </c>
      <c r="B106" s="1">
        <f>AVERAGE((C106*15+D106*16)/31,E106:K106,(L106+M106)/2,N106:P106)</f>
        <v>1115.5200000000002</v>
      </c>
      <c r="C106" s="1">
        <v>1115.52</v>
      </c>
      <c r="D106" s="1">
        <v>1115.52</v>
      </c>
      <c r="E106" s="1">
        <v>1115.52</v>
      </c>
      <c r="F106" s="1">
        <v>1115.52</v>
      </c>
      <c r="G106" s="1">
        <v>1115.52</v>
      </c>
      <c r="H106" s="1">
        <v>1115.52</v>
      </c>
      <c r="I106" s="1">
        <v>1115.52</v>
      </c>
      <c r="J106" s="1">
        <v>1115.52</v>
      </c>
      <c r="K106" s="1">
        <v>1115.52</v>
      </c>
      <c r="L106" s="1">
        <v>1115.52</v>
      </c>
      <c r="M106" s="1">
        <v>1115.52</v>
      </c>
      <c r="N106" s="1">
        <v>1115.52</v>
      </c>
      <c r="O106" s="1">
        <v>1115.52</v>
      </c>
      <c r="P106" s="1">
        <v>1115.52</v>
      </c>
      <c r="R106" s="50" t="s">
        <v>108</v>
      </c>
    </row>
    <row r="107" spans="1:18" ht="13.7" customHeight="1">
      <c r="A107" s="1" t="s">
        <v>101</v>
      </c>
      <c r="B107" s="1">
        <f>AVERAGE((C107*15+D107*16)/31,E107:K107,(L107+M107)/2,N107:P107)</f>
        <v>4146.4685717980074</v>
      </c>
      <c r="C107" s="1">
        <v>4763.212771978946</v>
      </c>
      <c r="D107" s="1">
        <v>4763.212771978946</v>
      </c>
      <c r="E107" s="1">
        <v>4796.9236260504049</v>
      </c>
      <c r="F107" s="1">
        <v>4447.871513420343</v>
      </c>
      <c r="G107" s="1">
        <v>4532.2813591094418</v>
      </c>
      <c r="H107" s="1">
        <v>4748.4658039277601</v>
      </c>
      <c r="I107" s="1">
        <v>4839.5312566879038</v>
      </c>
      <c r="J107" s="1">
        <v>4545.0382890294313</v>
      </c>
      <c r="K107" s="1">
        <v>4315.2952140367779</v>
      </c>
      <c r="L107" s="1">
        <v>3079.7128048783234</v>
      </c>
      <c r="M107" s="1">
        <v>3079.7128048783234</v>
      </c>
      <c r="N107" s="1">
        <v>2359.6821527014722</v>
      </c>
      <c r="O107" s="1">
        <v>3031.0358921007878</v>
      </c>
      <c r="P107" s="1">
        <v>4298.5721776545024</v>
      </c>
      <c r="R107" s="50" t="s">
        <v>108</v>
      </c>
    </row>
    <row r="108" spans="1:18" ht="13.7" customHeight="1">
      <c r="B108" s="3" t="s">
        <v>31</v>
      </c>
      <c r="C108" s="3" t="s">
        <v>31</v>
      </c>
      <c r="D108" s="3" t="s">
        <v>31</v>
      </c>
      <c r="E108" s="3" t="s">
        <v>31</v>
      </c>
      <c r="F108" s="3" t="s">
        <v>31</v>
      </c>
      <c r="G108" s="3" t="s">
        <v>31</v>
      </c>
      <c r="H108" s="3" t="s">
        <v>31</v>
      </c>
      <c r="I108" s="3" t="s">
        <v>31</v>
      </c>
      <c r="J108" s="3" t="s">
        <v>31</v>
      </c>
      <c r="K108" s="3" t="s">
        <v>31</v>
      </c>
      <c r="L108" s="3" t="s">
        <v>31</v>
      </c>
      <c r="M108" s="3" t="s">
        <v>31</v>
      </c>
      <c r="N108" s="3" t="s">
        <v>31</v>
      </c>
      <c r="O108" s="3" t="s">
        <v>31</v>
      </c>
      <c r="P108" s="3" t="s">
        <v>31</v>
      </c>
      <c r="R108" s="2"/>
    </row>
    <row r="109" spans="1:18" ht="13.7" customHeight="1">
      <c r="A109" s="1" t="s">
        <v>56</v>
      </c>
      <c r="B109" s="1">
        <f>AVERAGE((C109*15+D109*16)/31,E109:K109,(L109+M109)/2,N109:P109)</f>
        <v>5261.9885717980078</v>
      </c>
      <c r="C109" s="1">
        <f t="shared" ref="C109:P109" si="14">SUM(C105:C108)</f>
        <v>5878.7327719789464</v>
      </c>
      <c r="D109" s="1">
        <f t="shared" si="14"/>
        <v>5878.7327719789464</v>
      </c>
      <c r="E109" s="1">
        <f t="shared" si="14"/>
        <v>5912.4436260504044</v>
      </c>
      <c r="F109" s="1">
        <f t="shared" si="14"/>
        <v>5563.3915134203435</v>
      </c>
      <c r="G109" s="1">
        <f t="shared" si="14"/>
        <v>5647.8013591094423</v>
      </c>
      <c r="H109" s="1">
        <f t="shared" si="14"/>
        <v>5863.9858039277606</v>
      </c>
      <c r="I109" s="1">
        <f t="shared" si="14"/>
        <v>5955.0512566879042</v>
      </c>
      <c r="J109" s="1">
        <f t="shared" si="14"/>
        <v>5660.5582890294318</v>
      </c>
      <c r="K109" s="1">
        <f t="shared" si="14"/>
        <v>5430.8152140367783</v>
      </c>
      <c r="L109" s="1">
        <f t="shared" si="14"/>
        <v>4195.2328048783238</v>
      </c>
      <c r="M109" s="1">
        <f t="shared" si="14"/>
        <v>4195.2328048783238</v>
      </c>
      <c r="N109" s="1">
        <f t="shared" si="14"/>
        <v>3475.2021527014722</v>
      </c>
      <c r="O109" s="1">
        <f t="shared" si="14"/>
        <v>4146.5558921007878</v>
      </c>
      <c r="P109" s="1">
        <f t="shared" si="14"/>
        <v>5414.0921776545019</v>
      </c>
      <c r="R109" s="2"/>
    </row>
    <row r="110" spans="1:18" ht="13.7" customHeight="1">
      <c r="R110" s="2"/>
    </row>
    <row r="111" spans="1:18" ht="13.7" customHeight="1">
      <c r="A111" s="1" t="s">
        <v>57</v>
      </c>
      <c r="R111" s="2"/>
    </row>
    <row r="112" spans="1:18" ht="13.7" customHeight="1">
      <c r="A112" s="13" t="s">
        <v>98</v>
      </c>
      <c r="B112" s="1">
        <f>AVERAGE((C112*15+D112*16)/31,E112:K112,(L112+M112)/2,N112:P112)</f>
        <v>703.80837481615379</v>
      </c>
      <c r="C112" s="49">
        <v>1236.4377284946236</v>
      </c>
      <c r="D112" s="48">
        <v>1236.4377284946236</v>
      </c>
      <c r="E112" s="49">
        <v>1092.8812138888891</v>
      </c>
      <c r="F112" s="49">
        <v>533.01931989247316</v>
      </c>
      <c r="G112" s="49">
        <v>651.6528694444446</v>
      </c>
      <c r="H112" s="49">
        <v>622.5148736559139</v>
      </c>
      <c r="I112" s="49">
        <v>581.96787768817205</v>
      </c>
      <c r="J112" s="49">
        <v>571.55172413793105</v>
      </c>
      <c r="K112" s="49">
        <v>651.27228360215054</v>
      </c>
      <c r="L112" s="49">
        <v>325.68286388888885</v>
      </c>
      <c r="M112" s="49">
        <v>325.68286388888885</v>
      </c>
      <c r="N112" s="49">
        <v>522.98988037634399</v>
      </c>
      <c r="O112" s="49">
        <v>668.10078611111101</v>
      </c>
      <c r="P112" s="49">
        <v>987.6290766129033</v>
      </c>
      <c r="R112" s="50" t="s">
        <v>108</v>
      </c>
    </row>
    <row r="113" spans="1:18" ht="13.7" customHeight="1">
      <c r="B113" s="3" t="s">
        <v>31</v>
      </c>
      <c r="C113" s="3" t="s">
        <v>31</v>
      </c>
      <c r="D113" s="3" t="s">
        <v>31</v>
      </c>
      <c r="E113" s="3" t="s">
        <v>31</v>
      </c>
      <c r="F113" s="3" t="s">
        <v>31</v>
      </c>
      <c r="G113" s="3" t="s">
        <v>31</v>
      </c>
      <c r="H113" s="3" t="s">
        <v>31</v>
      </c>
      <c r="I113" s="3" t="s">
        <v>31</v>
      </c>
      <c r="J113" s="3" t="s">
        <v>31</v>
      </c>
      <c r="K113" s="3" t="s">
        <v>31</v>
      </c>
      <c r="L113" s="3" t="s">
        <v>31</v>
      </c>
      <c r="M113" s="3" t="s">
        <v>31</v>
      </c>
      <c r="N113" s="3" t="s">
        <v>31</v>
      </c>
      <c r="O113" s="3" t="s">
        <v>31</v>
      </c>
      <c r="P113" s="3" t="s">
        <v>31</v>
      </c>
      <c r="R113" s="2"/>
    </row>
    <row r="114" spans="1:18" ht="13.7" customHeight="1">
      <c r="A114" s="1" t="s">
        <v>59</v>
      </c>
      <c r="B114" s="1">
        <f>AVERAGE((C114*15+D114*16)/31,E114:K114,(L114+M114)/2,N114:P114)</f>
        <v>703.80837481615379</v>
      </c>
      <c r="C114" s="1">
        <f t="shared" ref="C114:P114" si="15">SUM(C112:C113)</f>
        <v>1236.4377284946236</v>
      </c>
      <c r="D114" s="1">
        <f t="shared" si="15"/>
        <v>1236.4377284946236</v>
      </c>
      <c r="E114" s="1">
        <f t="shared" si="15"/>
        <v>1092.8812138888891</v>
      </c>
      <c r="F114" s="1">
        <f t="shared" si="15"/>
        <v>533.01931989247316</v>
      </c>
      <c r="G114" s="1">
        <f t="shared" si="15"/>
        <v>651.6528694444446</v>
      </c>
      <c r="H114" s="1">
        <f t="shared" si="15"/>
        <v>622.5148736559139</v>
      </c>
      <c r="I114" s="1">
        <f t="shared" si="15"/>
        <v>581.96787768817205</v>
      </c>
      <c r="J114" s="1">
        <f t="shared" si="15"/>
        <v>571.55172413793105</v>
      </c>
      <c r="K114" s="1">
        <f t="shared" si="15"/>
        <v>651.27228360215054</v>
      </c>
      <c r="L114" s="1">
        <f t="shared" si="15"/>
        <v>325.68286388888885</v>
      </c>
      <c r="M114" s="1">
        <f t="shared" si="15"/>
        <v>325.68286388888885</v>
      </c>
      <c r="N114" s="1">
        <f t="shared" si="15"/>
        <v>522.98988037634399</v>
      </c>
      <c r="O114" s="1">
        <f t="shared" si="15"/>
        <v>668.10078611111101</v>
      </c>
      <c r="P114" s="1">
        <f t="shared" si="15"/>
        <v>987.6290766129033</v>
      </c>
      <c r="R114" s="2"/>
    </row>
    <row r="115" spans="1:18" ht="13.7" customHeight="1">
      <c r="R115" s="2"/>
    </row>
    <row r="116" spans="1:18" ht="13.7" customHeight="1">
      <c r="A116" s="1" t="s">
        <v>60</v>
      </c>
      <c r="B116" s="1">
        <f t="shared" ref="B116:P116" si="16">B109+B114</f>
        <v>5965.7969466141612</v>
      </c>
      <c r="C116" s="1">
        <f t="shared" si="16"/>
        <v>7115.1705004735704</v>
      </c>
      <c r="D116" s="1">
        <f t="shared" si="16"/>
        <v>7115.1705004735704</v>
      </c>
      <c r="E116" s="1">
        <f t="shared" si="16"/>
        <v>7005.3248399392933</v>
      </c>
      <c r="F116" s="1">
        <f t="shared" si="16"/>
        <v>6096.410833312817</v>
      </c>
      <c r="G116" s="1">
        <f t="shared" si="16"/>
        <v>6299.4542285538864</v>
      </c>
      <c r="H116" s="1">
        <f t="shared" si="16"/>
        <v>6486.5006775836746</v>
      </c>
      <c r="I116" s="1">
        <f t="shared" si="16"/>
        <v>6537.0191343760762</v>
      </c>
      <c r="J116" s="1">
        <f t="shared" si="16"/>
        <v>6232.1100131673629</v>
      </c>
      <c r="K116" s="1">
        <f t="shared" si="16"/>
        <v>6082.0874976389287</v>
      </c>
      <c r="L116" s="1">
        <f t="shared" si="16"/>
        <v>4520.915668767213</v>
      </c>
      <c r="M116" s="1">
        <f t="shared" si="16"/>
        <v>4520.915668767213</v>
      </c>
      <c r="N116" s="1">
        <f t="shared" si="16"/>
        <v>3998.1920330778162</v>
      </c>
      <c r="O116" s="1">
        <f t="shared" si="16"/>
        <v>4814.6566782118989</v>
      </c>
      <c r="P116" s="1">
        <f t="shared" si="16"/>
        <v>6401.7212542674051</v>
      </c>
      <c r="R116" s="2"/>
    </row>
    <row r="117" spans="1:18" ht="13.7" customHeight="1">
      <c r="R117" s="2"/>
    </row>
    <row r="118" spans="1:18" ht="13.7" customHeight="1">
      <c r="A118" s="1" t="s">
        <v>61</v>
      </c>
      <c r="B118" s="1">
        <f>AVERAGE((C118*15+D118*16)/31,E118:K118,(L118+M118)/2,N118:P118)</f>
        <v>14233.896116930298</v>
      </c>
      <c r="C118" s="1">
        <f t="shared" ref="C118:P118" si="17">SUM(C101+C103+C109+C114)</f>
        <v>15420.425792505846</v>
      </c>
      <c r="D118" s="1">
        <f t="shared" si="17"/>
        <v>15300.948311394735</v>
      </c>
      <c r="E118" s="1">
        <f t="shared" si="17"/>
        <v>15077.497588912469</v>
      </c>
      <c r="F118" s="1">
        <f t="shared" si="17"/>
        <v>13073.851140147728</v>
      </c>
      <c r="G118" s="1">
        <f t="shared" si="17"/>
        <v>14234.358939039643</v>
      </c>
      <c r="H118" s="1">
        <f t="shared" si="17"/>
        <v>15070.116652675679</v>
      </c>
      <c r="I118" s="1">
        <f t="shared" si="17"/>
        <v>15330.910388353874</v>
      </c>
      <c r="J118" s="1">
        <f t="shared" si="17"/>
        <v>14721.325562720689</v>
      </c>
      <c r="K118" s="1">
        <f t="shared" si="17"/>
        <v>14325.170294143358</v>
      </c>
      <c r="L118" s="1">
        <f t="shared" si="17"/>
        <v>13253.657614875519</v>
      </c>
      <c r="M118" s="1">
        <f t="shared" si="17"/>
        <v>13200.873164875518</v>
      </c>
      <c r="N118" s="1">
        <f t="shared" si="17"/>
        <v>12367.959361079791</v>
      </c>
      <c r="O118" s="1">
        <f t="shared" si="17"/>
        <v>13337.132126048844</v>
      </c>
      <c r="P118" s="1">
        <f t="shared" si="17"/>
        <v>14682.405964362608</v>
      </c>
      <c r="R118" s="2"/>
    </row>
    <row r="119" spans="1:18" ht="9.9499999999999993" customHeight="1"/>
    <row r="120" spans="1:18" ht="9.9499999999999993" customHeight="1">
      <c r="E120" s="1" t="s">
        <v>62</v>
      </c>
    </row>
    <row r="121" spans="1:18" ht="9.9499999999999993" customHeight="1">
      <c r="E121" s="1" t="str">
        <f>+" (f2) - Data based on the " &amp; G1 &amp; " data submittals."</f>
        <v xml:space="preserve"> (f2) - Data based on the 2023-24 data submittals.</v>
      </c>
    </row>
    <row r="122" spans="1:18" ht="9.9499999999999993" customHeight="1"/>
    <row r="123" spans="1:18" ht="9.9499999999999993" customHeight="1"/>
    <row r="169" spans="7:16" ht="13.7" customHeight="1">
      <c r="P169" s="13"/>
    </row>
    <row r="170" spans="7:16" ht="13.7" customHeight="1">
      <c r="G170" s="2"/>
    </row>
    <row r="171" spans="7:16" ht="13.7" customHeight="1">
      <c r="G171" s="2"/>
    </row>
    <row r="172" spans="7:16" ht="13.7" customHeight="1">
      <c r="G172" s="2"/>
    </row>
    <row r="173" spans="7:16" ht="13.7" hidden="1" customHeight="1">
      <c r="G173" s="2"/>
    </row>
    <row r="174" spans="7:16" ht="13.7" hidden="1" customHeight="1"/>
    <row r="175" spans="7:16" ht="13.7" hidden="1" customHeight="1"/>
    <row r="176" spans="7:16" ht="13.7" hidden="1" customHeight="1"/>
    <row r="177" spans="1:15" ht="13.7" hidden="1" customHeight="1">
      <c r="B177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</row>
    <row r="178" spans="1:15" ht="13.7" hidden="1" customHeight="1"/>
    <row r="179" spans="1:15" ht="13.7" hidden="1" customHeight="1"/>
    <row r="190" spans="1:15" ht="13.7" customHeight="1">
      <c r="A190" s="5"/>
    </row>
  </sheetData>
  <phoneticPr fontId="14" type="noConversion"/>
  <printOptions horizontalCentered="1"/>
  <pageMargins left="0.71" right="0.7" top="0.8" bottom="0.62" header="0.5" footer="0.5"/>
  <pageSetup scale="90" orientation="landscape" horizontalDpi="4294967292" verticalDpi="300" r:id="rId1"/>
  <headerFooter alignWithMargins="0"/>
  <rowBreaks count="5" manualBreakCount="5">
    <brk id="22" max="15" man="1"/>
    <brk id="59" max="15" man="1"/>
    <brk id="93" max="15" man="1"/>
    <brk id="124" max="15" man="1"/>
    <brk id="161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26"/>
  <sheetViews>
    <sheetView workbookViewId="0">
      <selection activeCell="C23" sqref="C23:P23"/>
    </sheetView>
  </sheetViews>
  <sheetFormatPr defaultRowHeight="12.75"/>
  <cols>
    <col min="1" max="1" width="31.28515625" customWidth="1"/>
    <col min="2" max="16" width="6.85546875" customWidth="1"/>
  </cols>
  <sheetData>
    <row r="1" spans="1:32" s="1" customFormat="1" ht="13.7" customHeight="1">
      <c r="G1" s="2" t="str">
        <f>+SECMAR18.XLS!G1</f>
        <v>2023-24</v>
      </c>
    </row>
    <row r="2" spans="1:32" s="1" customFormat="1" ht="13.7" customHeight="1">
      <c r="G2" s="2" t="s">
        <v>0</v>
      </c>
    </row>
    <row r="3" spans="1:32" s="1" customFormat="1" ht="13.7" customHeight="1">
      <c r="G3" s="2" t="s">
        <v>1</v>
      </c>
    </row>
    <row r="4" spans="1:32" s="1" customFormat="1" ht="13.7" customHeight="1">
      <c r="A4" s="1" t="s">
        <v>2</v>
      </c>
      <c r="G4" s="2" t="s">
        <v>3</v>
      </c>
    </row>
    <row r="5" spans="1:32" s="1" customFormat="1" ht="13.7" customHeight="1"/>
    <row r="6" spans="1:32" s="1" customFormat="1" ht="13.7" customHeight="1">
      <c r="B6" s="2" t="s">
        <v>4</v>
      </c>
      <c r="C6" s="1">
        <f>+SECMAR18.XLS!C6</f>
        <v>2023</v>
      </c>
      <c r="I6" s="1">
        <f>+SECMAR18.XLS!I6</f>
        <v>2024</v>
      </c>
    </row>
    <row r="7" spans="1:32" s="1" customFormat="1" ht="13.7" customHeight="1">
      <c r="B7" s="2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3" t="s">
        <v>11</v>
      </c>
      <c r="I7" s="3" t="s">
        <v>12</v>
      </c>
      <c r="J7" s="3" t="s">
        <v>13</v>
      </c>
      <c r="K7" s="3" t="s">
        <v>14</v>
      </c>
      <c r="L7" s="3" t="s">
        <v>15</v>
      </c>
      <c r="M7" s="3" t="s">
        <v>16</v>
      </c>
      <c r="N7" s="3" t="s">
        <v>17</v>
      </c>
      <c r="O7" s="3" t="s">
        <v>18</v>
      </c>
      <c r="P7" s="3" t="s">
        <v>19</v>
      </c>
    </row>
    <row r="8" spans="1:32" s="1" customFormat="1" ht="13.7" customHeight="1"/>
    <row r="9" spans="1:32" s="1" customFormat="1" ht="13.7" customHeight="1">
      <c r="A9" s="1" t="s">
        <v>63</v>
      </c>
    </row>
    <row r="10" spans="1:32" s="1" customFormat="1" ht="13.7" customHeight="1"/>
    <row r="11" spans="1:32" s="1" customFormat="1" ht="13.7" customHeight="1">
      <c r="A11" s="1" t="s">
        <v>102</v>
      </c>
      <c r="C11">
        <v>1320.9</v>
      </c>
      <c r="D11">
        <v>1320.9</v>
      </c>
      <c r="E11">
        <v>1305.0999999999999</v>
      </c>
      <c r="F11">
        <v>1155.9000000000001</v>
      </c>
      <c r="G11">
        <v>995.3</v>
      </c>
      <c r="H11">
        <v>1107.3</v>
      </c>
      <c r="I11">
        <v>1190.8</v>
      </c>
      <c r="J11" s="43">
        <v>1073.9000000000001</v>
      </c>
      <c r="K11" s="43">
        <v>1149.2</v>
      </c>
      <c r="L11" s="43">
        <v>522.6</v>
      </c>
      <c r="M11" s="43">
        <v>522.6</v>
      </c>
      <c r="N11" s="43">
        <v>299.39999999999998</v>
      </c>
      <c r="O11" s="43">
        <v>375.6</v>
      </c>
      <c r="P11" s="43">
        <v>901.8</v>
      </c>
      <c r="R11" s="38" t="s">
        <v>110</v>
      </c>
      <c r="S11" s="39"/>
    </row>
    <row r="12" spans="1:32" s="1" customFormat="1" ht="13.7" customHeight="1"/>
    <row r="13" spans="1:32" s="1" customFormat="1" ht="13.7" customHeight="1">
      <c r="A13" s="1" t="s">
        <v>107</v>
      </c>
      <c r="C13" s="43">
        <v>910.26765415432169</v>
      </c>
      <c r="D13" s="43">
        <v>910.26765415432169</v>
      </c>
      <c r="E13" s="43">
        <v>925.85424444254556</v>
      </c>
      <c r="F13" s="43">
        <v>958.71253212994975</v>
      </c>
      <c r="G13" s="43">
        <v>1004.9473681794569</v>
      </c>
      <c r="H13" s="43">
        <v>1038.9047573966341</v>
      </c>
      <c r="I13" s="43">
        <v>1041.1189891105014</v>
      </c>
      <c r="J13" s="43">
        <v>1014.5154590857516</v>
      </c>
      <c r="K13" s="43">
        <v>994.94922572509756</v>
      </c>
      <c r="L13" s="43">
        <v>822.83238076963778</v>
      </c>
      <c r="M13" s="43">
        <v>822.83238076963778</v>
      </c>
      <c r="N13" s="43">
        <v>478.62519792607168</v>
      </c>
      <c r="O13" s="43">
        <v>651.53806433255113</v>
      </c>
      <c r="P13" s="43">
        <v>899.21539467631692</v>
      </c>
    </row>
    <row r="14" spans="1:32" s="1" customFormat="1" ht="13.7" customHeight="1">
      <c r="A14" s="33"/>
      <c r="R14" s="38" t="s">
        <v>110</v>
      </c>
      <c r="S14" s="39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32" s="1" customFormat="1" ht="13.7" customHeight="1">
      <c r="A15" s="33" t="s">
        <v>106</v>
      </c>
      <c r="C15" s="44">
        <v>811.32258064516134</v>
      </c>
      <c r="D15" s="44">
        <v>811.32258064516134</v>
      </c>
      <c r="E15" s="44">
        <v>823.49583333333339</v>
      </c>
      <c r="F15" s="44">
        <v>847.19220430107532</v>
      </c>
      <c r="G15" s="44">
        <v>865.20833333333337</v>
      </c>
      <c r="H15" s="44">
        <v>867.89247311827967</v>
      </c>
      <c r="I15" s="44">
        <v>870.73118279569894</v>
      </c>
      <c r="J15" s="44">
        <v>828.78125</v>
      </c>
      <c r="K15" s="44">
        <v>812.24731182795699</v>
      </c>
      <c r="L15" s="44">
        <v>787.06805555555559</v>
      </c>
      <c r="M15" s="44">
        <v>787.06805555555559</v>
      </c>
      <c r="N15" s="44">
        <v>592.43279569892479</v>
      </c>
      <c r="O15" s="44">
        <v>642.12083333333328</v>
      </c>
      <c r="P15" s="44">
        <v>811.02284946236568</v>
      </c>
      <c r="R15" s="34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</row>
    <row r="16" spans="1:32" s="1" customFormat="1" ht="13.7" customHeight="1">
      <c r="A16" s="3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R16" s="34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</row>
    <row r="17" spans="1:19" s="1" customFormat="1" ht="13.7" customHeight="1"/>
    <row r="18" spans="1:19" s="1" customFormat="1" ht="13.7" customHeight="1">
      <c r="A18" s="1" t="s">
        <v>100</v>
      </c>
      <c r="B18" s="37"/>
      <c r="C18" s="43">
        <v>1720.722537179463</v>
      </c>
      <c r="D18" s="43">
        <v>1720.722537179463</v>
      </c>
      <c r="E18" s="43">
        <v>1742.4735482745259</v>
      </c>
      <c r="F18" s="43">
        <v>1486.0667769893184</v>
      </c>
      <c r="G18" s="43">
        <v>1666.825657596652</v>
      </c>
      <c r="H18" s="43">
        <v>1734.3685734128464</v>
      </c>
      <c r="I18" s="43">
        <v>1736.8810847817028</v>
      </c>
      <c r="J18" s="43">
        <v>1627.8415799436796</v>
      </c>
      <c r="K18" s="43">
        <v>1358.8986764837239</v>
      </c>
      <c r="L18" s="43">
        <v>947.21236855313032</v>
      </c>
      <c r="M18" s="43">
        <v>947.21236855313032</v>
      </c>
      <c r="N18" s="43">
        <v>989.22415907647553</v>
      </c>
      <c r="O18" s="43">
        <v>1361.7769944349034</v>
      </c>
      <c r="P18" s="43">
        <v>1686.5339335158199</v>
      </c>
      <c r="R18" s="38" t="s">
        <v>110</v>
      </c>
      <c r="S18" s="40"/>
    </row>
    <row r="19" spans="1:19" s="1" customFormat="1" ht="13.7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</row>
    <row r="20" spans="1:19" s="1" customFormat="1" ht="13.7" customHeight="1"/>
    <row r="21" spans="1:19" s="1" customFormat="1" ht="13.7" customHeight="1"/>
    <row r="23" spans="1:19">
      <c r="A23" s="1" t="s">
        <v>103</v>
      </c>
      <c r="C23" s="35">
        <f>C11+C13+C15+C18</f>
        <v>4763.212771978946</v>
      </c>
      <c r="D23" s="35">
        <f t="shared" ref="D23:P23" si="0">D11+D13+D15+D18</f>
        <v>4763.212771978946</v>
      </c>
      <c r="E23" s="35">
        <f t="shared" si="0"/>
        <v>4796.9236260504049</v>
      </c>
      <c r="F23" s="35">
        <f t="shared" si="0"/>
        <v>4447.871513420343</v>
      </c>
      <c r="G23" s="35">
        <f t="shared" si="0"/>
        <v>4532.2813591094418</v>
      </c>
      <c r="H23" s="35">
        <f t="shared" si="0"/>
        <v>4748.4658039277601</v>
      </c>
      <c r="I23" s="35">
        <f t="shared" si="0"/>
        <v>4839.5312566879038</v>
      </c>
      <c r="J23" s="35">
        <f t="shared" si="0"/>
        <v>4545.0382890294313</v>
      </c>
      <c r="K23" s="35">
        <f t="shared" si="0"/>
        <v>4315.2952140367779</v>
      </c>
      <c r="L23" s="35">
        <f t="shared" si="0"/>
        <v>3079.7128048783234</v>
      </c>
      <c r="M23" s="35">
        <f t="shared" si="0"/>
        <v>3079.7128048783234</v>
      </c>
      <c r="N23" s="35">
        <f t="shared" si="0"/>
        <v>2359.6821527014722</v>
      </c>
      <c r="O23" s="35">
        <f t="shared" si="0"/>
        <v>3031.0358921007878</v>
      </c>
      <c r="P23" s="35">
        <f t="shared" si="0"/>
        <v>4298.5721776545024</v>
      </c>
    </row>
    <row r="25" spans="1:19">
      <c r="A25" s="34"/>
      <c r="B25" s="34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9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</sheetData>
  <sortState xmlns:xlrd2="http://schemas.microsoft.com/office/spreadsheetml/2017/richdata2" ref="D28:O41">
    <sortCondition ref="D28:D41"/>
  </sortState>
  <phoneticPr fontId="14" type="noConversion"/>
  <pageMargins left="0.75" right="0.75" top="1" bottom="1" header="0.5" footer="0.5"/>
  <pageSetup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6"/>
  <sheetViews>
    <sheetView zoomScale="80" workbookViewId="0">
      <selection activeCell="E37" sqref="E37:R37"/>
    </sheetView>
  </sheetViews>
  <sheetFormatPr defaultColWidth="8.85546875" defaultRowHeight="12.75"/>
  <cols>
    <col min="1" max="1" width="21" style="7" customWidth="1"/>
    <col min="2" max="2" width="11" style="7" customWidth="1"/>
    <col min="3" max="18" width="9" style="7" customWidth="1"/>
    <col min="19" max="16384" width="8.85546875" style="7"/>
  </cols>
  <sheetData>
    <row r="1" spans="1:18">
      <c r="A1" s="6"/>
      <c r="B1" s="6"/>
      <c r="C1" s="6"/>
      <c r="D1" s="6"/>
    </row>
    <row r="2" spans="1:18">
      <c r="E2" s="26">
        <f>+SECMAR18.XLS!C6</f>
        <v>2023</v>
      </c>
      <c r="F2" s="27"/>
      <c r="G2" s="27"/>
      <c r="H2" s="27"/>
      <c r="I2" s="27"/>
      <c r="J2" s="27"/>
      <c r="K2" s="26">
        <f>1+E2</f>
        <v>2024</v>
      </c>
      <c r="L2" s="27"/>
      <c r="M2" s="27"/>
      <c r="N2" s="27"/>
      <c r="O2" s="27"/>
      <c r="P2" s="27"/>
      <c r="Q2" s="27"/>
      <c r="R2" s="27"/>
    </row>
    <row r="3" spans="1:18">
      <c r="E3" s="28" t="s">
        <v>6</v>
      </c>
      <c r="F3" s="28" t="s">
        <v>7</v>
      </c>
      <c r="G3" s="28" t="s">
        <v>8</v>
      </c>
      <c r="H3" s="28" t="s">
        <v>9</v>
      </c>
      <c r="I3" s="28" t="s">
        <v>10</v>
      </c>
      <c r="J3" s="28" t="s">
        <v>11</v>
      </c>
      <c r="K3" s="28" t="s">
        <v>12</v>
      </c>
      <c r="L3" s="28" t="s">
        <v>13</v>
      </c>
      <c r="M3" s="28" t="s">
        <v>14</v>
      </c>
      <c r="N3" s="28" t="s">
        <v>15</v>
      </c>
      <c r="O3" s="28" t="s">
        <v>16</v>
      </c>
      <c r="P3" s="28" t="s">
        <v>17</v>
      </c>
      <c r="Q3" s="28" t="s">
        <v>18</v>
      </c>
      <c r="R3" s="28" t="s">
        <v>19</v>
      </c>
    </row>
    <row r="4" spans="1:18">
      <c r="C4" s="7" t="s">
        <v>65</v>
      </c>
      <c r="D4" s="7" t="s">
        <v>66</v>
      </c>
      <c r="E4" s="7">
        <v>15</v>
      </c>
      <c r="F4" s="7">
        <v>16</v>
      </c>
      <c r="G4" s="7">
        <v>30</v>
      </c>
      <c r="H4" s="7">
        <v>31</v>
      </c>
      <c r="I4" s="7">
        <v>30</v>
      </c>
      <c r="J4" s="7">
        <v>31</v>
      </c>
      <c r="K4" s="7">
        <v>31</v>
      </c>
      <c r="L4" s="7">
        <v>28</v>
      </c>
      <c r="M4" s="7">
        <v>31</v>
      </c>
      <c r="N4" s="7">
        <v>15</v>
      </c>
      <c r="O4" s="7">
        <v>15</v>
      </c>
      <c r="P4" s="7">
        <v>31</v>
      </c>
      <c r="Q4" s="7">
        <v>30</v>
      </c>
      <c r="R4" s="7">
        <v>31</v>
      </c>
    </row>
    <row r="5" spans="1:18">
      <c r="A5" s="8" t="s">
        <v>58</v>
      </c>
      <c r="B5" t="s">
        <v>80</v>
      </c>
      <c r="C5" s="7">
        <v>139</v>
      </c>
      <c r="D5" s="7">
        <v>1</v>
      </c>
    </row>
    <row r="6" spans="1:18">
      <c r="A6" s="8" t="s">
        <v>67</v>
      </c>
      <c r="B6" s="7" t="s">
        <v>86</v>
      </c>
      <c r="C6" s="7">
        <v>307</v>
      </c>
      <c r="D6" s="7">
        <v>0.5</v>
      </c>
    </row>
    <row r="7" spans="1:18">
      <c r="A7" s="8" t="s">
        <v>68</v>
      </c>
      <c r="B7" s="7" t="s">
        <v>72</v>
      </c>
      <c r="C7" s="7">
        <v>307</v>
      </c>
      <c r="D7" s="7">
        <v>0.5</v>
      </c>
    </row>
    <row r="8" spans="1:18">
      <c r="A8" s="8" t="s">
        <v>69</v>
      </c>
      <c r="B8" s="7" t="s">
        <v>87</v>
      </c>
      <c r="C8" s="7">
        <v>740</v>
      </c>
      <c r="D8" s="7">
        <v>0.5</v>
      </c>
      <c r="O8"/>
    </row>
    <row r="9" spans="1:18">
      <c r="A9" s="8" t="s">
        <v>70</v>
      </c>
      <c r="B9" s="7" t="s">
        <v>72</v>
      </c>
      <c r="C9" s="7">
        <v>740</v>
      </c>
      <c r="D9" s="7">
        <v>0.5</v>
      </c>
    </row>
    <row r="11" spans="1:18" ht="25.5" customHeight="1">
      <c r="A11" s="10" t="s">
        <v>71</v>
      </c>
      <c r="B11" s="10"/>
      <c r="O11" s="11"/>
      <c r="P11" s="11"/>
    </row>
    <row r="12" spans="1:18">
      <c r="A12" s="8" t="s">
        <v>67</v>
      </c>
      <c r="B12" s="8"/>
      <c r="E12" s="11">
        <f t="shared" ref="E12:R12" si="0">((E$4-E6)/E$4)*$D6*$C6</f>
        <v>153.5</v>
      </c>
      <c r="F12" s="11">
        <f t="shared" si="0"/>
        <v>153.5</v>
      </c>
      <c r="G12" s="11">
        <f t="shared" si="0"/>
        <v>153.5</v>
      </c>
      <c r="H12" s="11">
        <f t="shared" si="0"/>
        <v>153.5</v>
      </c>
      <c r="I12" s="11">
        <f t="shared" si="0"/>
        <v>153.5</v>
      </c>
      <c r="J12" s="11">
        <f t="shared" si="0"/>
        <v>153.5</v>
      </c>
      <c r="K12" s="11">
        <f t="shared" si="0"/>
        <v>153.5</v>
      </c>
      <c r="L12" s="11">
        <f t="shared" si="0"/>
        <v>153.5</v>
      </c>
      <c r="M12" s="11">
        <f t="shared" si="0"/>
        <v>153.5</v>
      </c>
      <c r="N12" s="11">
        <f t="shared" si="0"/>
        <v>153.5</v>
      </c>
      <c r="O12" s="11">
        <f t="shared" si="0"/>
        <v>153.5</v>
      </c>
      <c r="P12" s="11">
        <f t="shared" si="0"/>
        <v>153.5</v>
      </c>
      <c r="Q12" s="11">
        <f t="shared" si="0"/>
        <v>153.5</v>
      </c>
      <c r="R12" s="11">
        <f t="shared" si="0"/>
        <v>153.5</v>
      </c>
    </row>
    <row r="13" spans="1:18">
      <c r="A13" s="8" t="s">
        <v>68</v>
      </c>
      <c r="B13" s="8"/>
      <c r="E13" s="11">
        <f t="shared" ref="E13:R13" si="1">((E$4-E7)/E$4)*$D7*$C7</f>
        <v>153.5</v>
      </c>
      <c r="F13" s="11">
        <f t="shared" si="1"/>
        <v>153.5</v>
      </c>
      <c r="G13" s="11">
        <f t="shared" si="1"/>
        <v>153.5</v>
      </c>
      <c r="H13" s="11">
        <f t="shared" si="1"/>
        <v>153.5</v>
      </c>
      <c r="I13" s="11">
        <f t="shared" si="1"/>
        <v>153.5</v>
      </c>
      <c r="J13" s="11">
        <f t="shared" si="1"/>
        <v>153.5</v>
      </c>
      <c r="K13" s="11">
        <f t="shared" si="1"/>
        <v>153.5</v>
      </c>
      <c r="L13" s="11">
        <f t="shared" si="1"/>
        <v>153.5</v>
      </c>
      <c r="M13" s="11">
        <f t="shared" si="1"/>
        <v>153.5</v>
      </c>
      <c r="N13" s="11">
        <f t="shared" si="1"/>
        <v>153.5</v>
      </c>
      <c r="O13" s="11">
        <f t="shared" si="1"/>
        <v>153.5</v>
      </c>
      <c r="P13" s="11">
        <f t="shared" si="1"/>
        <v>153.5</v>
      </c>
      <c r="Q13" s="11">
        <f t="shared" si="1"/>
        <v>153.5</v>
      </c>
      <c r="R13" s="11">
        <f t="shared" si="1"/>
        <v>153.5</v>
      </c>
    </row>
    <row r="14" spans="1:18">
      <c r="A14" s="8" t="s">
        <v>69</v>
      </c>
      <c r="B14" s="8"/>
      <c r="E14" s="11">
        <f t="shared" ref="E14:R14" si="2">((E$4-E8)/E$4)*$D8*$C8</f>
        <v>370</v>
      </c>
      <c r="F14" s="11">
        <f t="shared" si="2"/>
        <v>370</v>
      </c>
      <c r="G14" s="11">
        <f t="shared" si="2"/>
        <v>370</v>
      </c>
      <c r="H14" s="11">
        <f t="shared" si="2"/>
        <v>370</v>
      </c>
      <c r="I14" s="11">
        <f t="shared" si="2"/>
        <v>370</v>
      </c>
      <c r="J14" s="11">
        <f t="shared" si="2"/>
        <v>370</v>
      </c>
      <c r="K14" s="11">
        <f t="shared" si="2"/>
        <v>370</v>
      </c>
      <c r="L14" s="11">
        <f t="shared" si="2"/>
        <v>370</v>
      </c>
      <c r="M14" s="11">
        <f t="shared" si="2"/>
        <v>370</v>
      </c>
      <c r="N14" s="11">
        <f t="shared" si="2"/>
        <v>370</v>
      </c>
      <c r="O14" s="11">
        <f t="shared" si="2"/>
        <v>370</v>
      </c>
      <c r="P14" s="11">
        <f t="shared" si="2"/>
        <v>370</v>
      </c>
      <c r="Q14" s="11">
        <f t="shared" si="2"/>
        <v>370</v>
      </c>
      <c r="R14" s="11">
        <f t="shared" si="2"/>
        <v>370</v>
      </c>
    </row>
    <row r="15" spans="1:18">
      <c r="A15" s="8" t="s">
        <v>70</v>
      </c>
      <c r="B15" s="8"/>
      <c r="E15" s="11">
        <f t="shared" ref="E15:R15" si="3">((E$4-E9)/E$4)*$D9*$C9</f>
        <v>370</v>
      </c>
      <c r="F15" s="11">
        <f t="shared" si="3"/>
        <v>370</v>
      </c>
      <c r="G15" s="11">
        <f t="shared" si="3"/>
        <v>370</v>
      </c>
      <c r="H15" s="11">
        <f t="shared" si="3"/>
        <v>370</v>
      </c>
      <c r="I15" s="11">
        <f t="shared" si="3"/>
        <v>370</v>
      </c>
      <c r="J15" s="11">
        <f t="shared" si="3"/>
        <v>370</v>
      </c>
      <c r="K15" s="11">
        <f t="shared" si="3"/>
        <v>370</v>
      </c>
      <c r="L15" s="11">
        <f t="shared" si="3"/>
        <v>370</v>
      </c>
      <c r="M15" s="11">
        <f t="shared" si="3"/>
        <v>370</v>
      </c>
      <c r="N15" s="11">
        <f t="shared" si="3"/>
        <v>370</v>
      </c>
      <c r="O15" s="11">
        <f t="shared" si="3"/>
        <v>370</v>
      </c>
      <c r="P15" s="11">
        <f t="shared" si="3"/>
        <v>370</v>
      </c>
      <c r="Q15" s="11">
        <f t="shared" si="3"/>
        <v>370</v>
      </c>
      <c r="R15" s="11">
        <f t="shared" si="3"/>
        <v>370</v>
      </c>
    </row>
    <row r="16" spans="1:18"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spans="1:18">
      <c r="A17" s="24" t="s">
        <v>83</v>
      </c>
      <c r="E17" s="19">
        <f t="shared" ref="E17:R17" si="4">SUM(E12:E16)</f>
        <v>1047</v>
      </c>
      <c r="F17" s="19">
        <f t="shared" si="4"/>
        <v>1047</v>
      </c>
      <c r="G17" s="19">
        <f t="shared" si="4"/>
        <v>1047</v>
      </c>
      <c r="H17" s="19">
        <f t="shared" si="4"/>
        <v>1047</v>
      </c>
      <c r="I17" s="19">
        <f t="shared" si="4"/>
        <v>1047</v>
      </c>
      <c r="J17" s="19">
        <f t="shared" si="4"/>
        <v>1047</v>
      </c>
      <c r="K17" s="19">
        <f t="shared" si="4"/>
        <v>1047</v>
      </c>
      <c r="L17" s="19">
        <f t="shared" si="4"/>
        <v>1047</v>
      </c>
      <c r="M17" s="19">
        <f t="shared" si="4"/>
        <v>1047</v>
      </c>
      <c r="N17" s="19">
        <f t="shared" si="4"/>
        <v>1047</v>
      </c>
      <c r="O17" s="19">
        <f t="shared" si="4"/>
        <v>1047</v>
      </c>
      <c r="P17" s="19">
        <f t="shared" si="4"/>
        <v>1047</v>
      </c>
      <c r="Q17" s="19">
        <f t="shared" si="4"/>
        <v>1047</v>
      </c>
      <c r="R17" s="19">
        <f t="shared" si="4"/>
        <v>1047</v>
      </c>
    </row>
    <row r="18" spans="1:18"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1:18">
      <c r="A19" s="20" t="s">
        <v>82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>
      <c r="A20" s="21" t="s">
        <v>67</v>
      </c>
      <c r="B20" s="21"/>
      <c r="C20" s="20"/>
      <c r="D20" s="20"/>
      <c r="E20" s="22">
        <f>((E$4-E6)/E$4)*$D6*$C6</f>
        <v>153.5</v>
      </c>
      <c r="F20" s="22">
        <f>((F$4-F6)/F$4)*$D6*$C6</f>
        <v>153.5</v>
      </c>
      <c r="G20" s="22">
        <f t="shared" ref="G20:R20" si="5">((G$4-G6)/G$4)*$D6*$C6</f>
        <v>153.5</v>
      </c>
      <c r="H20" s="22">
        <f t="shared" si="5"/>
        <v>153.5</v>
      </c>
      <c r="I20" s="22">
        <f t="shared" si="5"/>
        <v>153.5</v>
      </c>
      <c r="J20" s="22">
        <f t="shared" si="5"/>
        <v>153.5</v>
      </c>
      <c r="K20" s="22">
        <f t="shared" si="5"/>
        <v>153.5</v>
      </c>
      <c r="L20" s="22">
        <f t="shared" si="5"/>
        <v>153.5</v>
      </c>
      <c r="M20" s="22">
        <f t="shared" si="5"/>
        <v>153.5</v>
      </c>
      <c r="N20" s="22">
        <f t="shared" si="5"/>
        <v>153.5</v>
      </c>
      <c r="O20" s="22">
        <f t="shared" si="5"/>
        <v>153.5</v>
      </c>
      <c r="P20" s="22">
        <f t="shared" si="5"/>
        <v>153.5</v>
      </c>
      <c r="Q20" s="22">
        <f t="shared" si="5"/>
        <v>153.5</v>
      </c>
      <c r="R20" s="22">
        <f t="shared" si="5"/>
        <v>153.5</v>
      </c>
    </row>
    <row r="21" spans="1:18">
      <c r="A21" s="21" t="s">
        <v>68</v>
      </c>
      <c r="B21" s="21"/>
      <c r="C21" s="20"/>
      <c r="D21" s="20"/>
      <c r="E21" s="22">
        <f>((E$4-E7)/E$4)*$D7*$C7</f>
        <v>153.5</v>
      </c>
      <c r="F21" s="22">
        <f t="shared" ref="F21:R21" si="6">((F$4-F7)/F$4)*$D7*$C7</f>
        <v>153.5</v>
      </c>
      <c r="G21" s="22">
        <f t="shared" si="6"/>
        <v>153.5</v>
      </c>
      <c r="H21" s="22">
        <f t="shared" si="6"/>
        <v>153.5</v>
      </c>
      <c r="I21" s="22">
        <f t="shared" si="6"/>
        <v>153.5</v>
      </c>
      <c r="J21" s="22">
        <f t="shared" si="6"/>
        <v>153.5</v>
      </c>
      <c r="K21" s="22">
        <f t="shared" si="6"/>
        <v>153.5</v>
      </c>
      <c r="L21" s="22">
        <f t="shared" si="6"/>
        <v>153.5</v>
      </c>
      <c r="M21" s="22">
        <f t="shared" si="6"/>
        <v>153.5</v>
      </c>
      <c r="N21" s="22">
        <f t="shared" si="6"/>
        <v>153.5</v>
      </c>
      <c r="O21" s="22">
        <f t="shared" si="6"/>
        <v>153.5</v>
      </c>
      <c r="P21" s="22">
        <f t="shared" si="6"/>
        <v>153.5</v>
      </c>
      <c r="Q21" s="22">
        <f t="shared" si="6"/>
        <v>153.5</v>
      </c>
      <c r="R21" s="22">
        <f t="shared" si="6"/>
        <v>153.5</v>
      </c>
    </row>
    <row r="22" spans="1:18">
      <c r="A22" s="21" t="s">
        <v>69</v>
      </c>
      <c r="B22" s="21"/>
      <c r="C22" s="20"/>
      <c r="D22" s="20"/>
      <c r="E22" s="22">
        <f>((E$4-E8)/E$4)*$D8*$C8</f>
        <v>370</v>
      </c>
      <c r="F22" s="22">
        <f t="shared" ref="F22:R22" si="7">((F$4-F8)/F$4)*$D8*$C8</f>
        <v>370</v>
      </c>
      <c r="G22" s="22">
        <f t="shared" si="7"/>
        <v>370</v>
      </c>
      <c r="H22" s="22">
        <f t="shared" si="7"/>
        <v>370</v>
      </c>
      <c r="I22" s="22">
        <f t="shared" si="7"/>
        <v>370</v>
      </c>
      <c r="J22" s="22">
        <f t="shared" si="7"/>
        <v>370</v>
      </c>
      <c r="K22" s="22">
        <f t="shared" si="7"/>
        <v>370</v>
      </c>
      <c r="L22" s="22">
        <f t="shared" si="7"/>
        <v>370</v>
      </c>
      <c r="M22" s="22">
        <f t="shared" si="7"/>
        <v>370</v>
      </c>
      <c r="N22" s="22">
        <f t="shared" si="7"/>
        <v>370</v>
      </c>
      <c r="O22" s="22">
        <f t="shared" si="7"/>
        <v>370</v>
      </c>
      <c r="P22" s="22">
        <f t="shared" si="7"/>
        <v>370</v>
      </c>
      <c r="Q22" s="22">
        <f t="shared" si="7"/>
        <v>370</v>
      </c>
      <c r="R22" s="22">
        <f t="shared" si="7"/>
        <v>370</v>
      </c>
    </row>
    <row r="23" spans="1:18">
      <c r="A23" s="21" t="s">
        <v>70</v>
      </c>
      <c r="B23" s="21"/>
      <c r="C23" s="20"/>
      <c r="D23" s="20"/>
      <c r="E23" s="22">
        <f>((E$4-E9)/E$4)*$D9*$C9</f>
        <v>370</v>
      </c>
      <c r="F23" s="22">
        <f t="shared" ref="F23:R23" si="8">((F$4-F9)/F$4)*$D9*$C9</f>
        <v>370</v>
      </c>
      <c r="G23" s="22">
        <f t="shared" si="8"/>
        <v>370</v>
      </c>
      <c r="H23" s="22">
        <f t="shared" si="8"/>
        <v>370</v>
      </c>
      <c r="I23" s="22">
        <f t="shared" si="8"/>
        <v>370</v>
      </c>
      <c r="J23" s="22">
        <f t="shared" si="8"/>
        <v>370</v>
      </c>
      <c r="K23" s="22">
        <f t="shared" si="8"/>
        <v>370</v>
      </c>
      <c r="L23" s="22">
        <f t="shared" si="8"/>
        <v>370</v>
      </c>
      <c r="M23" s="22">
        <f t="shared" si="8"/>
        <v>370</v>
      </c>
      <c r="N23" s="22">
        <f t="shared" si="8"/>
        <v>370</v>
      </c>
      <c r="O23" s="22">
        <f t="shared" si="8"/>
        <v>370</v>
      </c>
      <c r="P23" s="22">
        <f t="shared" si="8"/>
        <v>370</v>
      </c>
      <c r="Q23" s="22">
        <f t="shared" si="8"/>
        <v>370</v>
      </c>
      <c r="R23" s="22">
        <f t="shared" si="8"/>
        <v>370</v>
      </c>
    </row>
    <row r="24" spans="1:18"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1:18">
      <c r="A25" s="25" t="s">
        <v>84</v>
      </c>
      <c r="E25" s="23">
        <f t="shared" ref="E25:R25" si="9">SUM(E20:E24)</f>
        <v>1047</v>
      </c>
      <c r="F25" s="23">
        <f t="shared" si="9"/>
        <v>1047</v>
      </c>
      <c r="G25" s="23">
        <f t="shared" si="9"/>
        <v>1047</v>
      </c>
      <c r="H25" s="23">
        <f t="shared" si="9"/>
        <v>1047</v>
      </c>
      <c r="I25" s="23">
        <f t="shared" si="9"/>
        <v>1047</v>
      </c>
      <c r="J25" s="23">
        <f t="shared" si="9"/>
        <v>1047</v>
      </c>
      <c r="K25" s="23">
        <f t="shared" si="9"/>
        <v>1047</v>
      </c>
      <c r="L25" s="23">
        <f t="shared" si="9"/>
        <v>1047</v>
      </c>
      <c r="M25" s="23">
        <f t="shared" si="9"/>
        <v>1047</v>
      </c>
      <c r="N25" s="23">
        <f t="shared" si="9"/>
        <v>1047</v>
      </c>
      <c r="O25" s="23">
        <f t="shared" si="9"/>
        <v>1047</v>
      </c>
      <c r="P25" s="23">
        <f t="shared" si="9"/>
        <v>1047</v>
      </c>
      <c r="Q25" s="23">
        <f t="shared" si="9"/>
        <v>1047</v>
      </c>
      <c r="R25" s="23">
        <f t="shared" si="9"/>
        <v>1047</v>
      </c>
    </row>
    <row r="26" spans="1:18"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>
      <c r="E27" s="17">
        <f>E2</f>
        <v>2023</v>
      </c>
      <c r="F27" s="8"/>
      <c r="G27" s="8"/>
      <c r="H27" s="8"/>
      <c r="I27" s="8"/>
      <c r="J27" s="8"/>
      <c r="K27" s="17">
        <f>K2</f>
        <v>2024</v>
      </c>
      <c r="L27" s="8"/>
      <c r="M27" s="8"/>
      <c r="N27" s="8"/>
      <c r="O27" s="8"/>
      <c r="P27" s="8"/>
      <c r="Q27" s="8"/>
      <c r="R27" s="8"/>
    </row>
    <row r="28" spans="1:18">
      <c r="B28" s="14"/>
      <c r="C28" s="29"/>
      <c r="D28" s="29"/>
      <c r="E28" s="9" t="s">
        <v>6</v>
      </c>
      <c r="F28" s="9" t="s">
        <v>7</v>
      </c>
      <c r="G28" s="9" t="s">
        <v>8</v>
      </c>
      <c r="H28" s="9" t="s">
        <v>9</v>
      </c>
      <c r="I28" s="9" t="s">
        <v>10</v>
      </c>
      <c r="J28" s="9" t="s">
        <v>11</v>
      </c>
      <c r="K28" s="9" t="s">
        <v>12</v>
      </c>
      <c r="L28" s="9" t="s">
        <v>13</v>
      </c>
      <c r="M28" s="9" t="s">
        <v>14</v>
      </c>
      <c r="N28" s="9" t="s">
        <v>15</v>
      </c>
      <c r="O28" s="9" t="s">
        <v>16</v>
      </c>
      <c r="P28" s="9" t="s">
        <v>17</v>
      </c>
      <c r="Q28" s="9" t="s">
        <v>18</v>
      </c>
      <c r="R28" s="9" t="s">
        <v>19</v>
      </c>
    </row>
    <row r="29" spans="1:18">
      <c r="A29" s="16" t="s">
        <v>99</v>
      </c>
      <c r="B29" s="16"/>
      <c r="C29" s="29">
        <v>1480</v>
      </c>
      <c r="D29" s="29"/>
    </row>
    <row r="30" spans="1:18">
      <c r="A30" s="20" t="s">
        <v>64</v>
      </c>
      <c r="B30" s="20">
        <v>0.3</v>
      </c>
      <c r="C30" s="20">
        <f>C29*B30</f>
        <v>444</v>
      </c>
      <c r="D30" s="20"/>
      <c r="E30" s="22">
        <v>190</v>
      </c>
      <c r="F30" s="22">
        <v>190</v>
      </c>
      <c r="G30" s="22">
        <v>190</v>
      </c>
      <c r="H30" s="22">
        <v>190</v>
      </c>
      <c r="I30" s="22">
        <v>190</v>
      </c>
      <c r="J30" s="22">
        <v>190</v>
      </c>
      <c r="K30" s="22">
        <v>190</v>
      </c>
      <c r="L30" s="22">
        <v>190</v>
      </c>
      <c r="M30" s="22">
        <v>190</v>
      </c>
      <c r="N30" s="22">
        <v>190</v>
      </c>
      <c r="O30" s="22">
        <v>190</v>
      </c>
      <c r="P30" s="22">
        <v>190</v>
      </c>
      <c r="Q30" s="22">
        <v>190</v>
      </c>
      <c r="R30" s="22">
        <v>190</v>
      </c>
    </row>
    <row r="31" spans="1:18">
      <c r="A31" s="20" t="s">
        <v>73</v>
      </c>
      <c r="B31" s="20">
        <v>0.2</v>
      </c>
      <c r="C31" s="20">
        <f>$C29*B31</f>
        <v>296</v>
      </c>
      <c r="D31" s="20"/>
      <c r="E31" s="22">
        <v>251</v>
      </c>
      <c r="F31" s="22">
        <v>251</v>
      </c>
      <c r="G31" s="22">
        <v>251</v>
      </c>
      <c r="H31" s="22">
        <v>251</v>
      </c>
      <c r="I31" s="22">
        <v>251</v>
      </c>
      <c r="J31" s="22">
        <v>251</v>
      </c>
      <c r="K31" s="22">
        <v>251</v>
      </c>
      <c r="L31" s="22">
        <v>251</v>
      </c>
      <c r="M31" s="22">
        <v>251</v>
      </c>
      <c r="N31" s="22">
        <v>251</v>
      </c>
      <c r="O31" s="22">
        <v>251</v>
      </c>
      <c r="P31" s="22">
        <v>251</v>
      </c>
      <c r="Q31" s="22">
        <v>251</v>
      </c>
      <c r="R31" s="22">
        <v>251</v>
      </c>
    </row>
    <row r="32" spans="1:18">
      <c r="A32" s="7" t="s">
        <v>79</v>
      </c>
      <c r="B32" s="7">
        <v>0.15</v>
      </c>
      <c r="C32" s="7">
        <f>C29*B32</f>
        <v>222</v>
      </c>
      <c r="E32" s="11">
        <v>222</v>
      </c>
      <c r="F32" s="11">
        <v>222</v>
      </c>
      <c r="G32" s="11">
        <v>222</v>
      </c>
      <c r="H32" s="11">
        <v>222</v>
      </c>
      <c r="I32" s="11">
        <v>222</v>
      </c>
      <c r="J32" s="11">
        <v>222</v>
      </c>
      <c r="K32" s="11">
        <v>222</v>
      </c>
      <c r="L32" s="11">
        <v>222</v>
      </c>
      <c r="M32" s="11">
        <v>222</v>
      </c>
      <c r="N32" s="11">
        <v>222</v>
      </c>
      <c r="O32" s="11">
        <v>222</v>
      </c>
      <c r="P32" s="11">
        <v>222</v>
      </c>
      <c r="Q32" s="11">
        <v>222</v>
      </c>
      <c r="R32" s="11">
        <v>222</v>
      </c>
    </row>
    <row r="33" spans="1:18">
      <c r="A33" s="7" t="s">
        <v>75</v>
      </c>
      <c r="B33" s="7">
        <v>0.1</v>
      </c>
      <c r="C33" s="7">
        <f>C29*B33</f>
        <v>148</v>
      </c>
      <c r="E33" s="11">
        <v>144</v>
      </c>
      <c r="F33" s="11">
        <v>144</v>
      </c>
      <c r="G33" s="11">
        <v>144</v>
      </c>
      <c r="H33" s="11">
        <v>144</v>
      </c>
      <c r="I33" s="11">
        <v>144</v>
      </c>
      <c r="J33" s="11">
        <v>144</v>
      </c>
      <c r="K33" s="11">
        <v>144</v>
      </c>
      <c r="L33" s="11">
        <v>144</v>
      </c>
      <c r="M33" s="11">
        <v>144</v>
      </c>
      <c r="N33" s="11">
        <v>144</v>
      </c>
      <c r="O33" s="11">
        <v>144</v>
      </c>
      <c r="P33" s="11">
        <v>144</v>
      </c>
      <c r="Q33" s="11">
        <v>144</v>
      </c>
      <c r="R33" s="11">
        <v>140</v>
      </c>
    </row>
    <row r="34" spans="1:18">
      <c r="A34" s="7" t="s">
        <v>74</v>
      </c>
      <c r="B34" s="7">
        <v>0.25</v>
      </c>
      <c r="C34" s="29">
        <f>C29*B34</f>
        <v>370</v>
      </c>
      <c r="D34" s="29"/>
      <c r="E34" s="11">
        <v>350</v>
      </c>
      <c r="F34" s="11">
        <v>350</v>
      </c>
      <c r="G34" s="11">
        <v>350</v>
      </c>
      <c r="H34" s="11">
        <v>350</v>
      </c>
      <c r="I34" s="11">
        <v>350</v>
      </c>
      <c r="J34" s="11">
        <v>350</v>
      </c>
      <c r="K34" s="11">
        <v>350</v>
      </c>
      <c r="L34" s="11">
        <v>350</v>
      </c>
      <c r="M34" s="11">
        <v>350</v>
      </c>
      <c r="N34" s="11">
        <v>350</v>
      </c>
      <c r="O34" s="11">
        <v>350</v>
      </c>
      <c r="P34" s="11">
        <v>350</v>
      </c>
      <c r="Q34" s="11">
        <v>350</v>
      </c>
      <c r="R34" s="11">
        <v>350</v>
      </c>
    </row>
    <row r="35" spans="1:18">
      <c r="C35" s="29"/>
      <c r="D35" s="29"/>
    </row>
    <row r="36" spans="1:18">
      <c r="A36" s="15" t="s">
        <v>76</v>
      </c>
      <c r="B36" s="15"/>
      <c r="C36" s="29"/>
      <c r="D36" s="29"/>
      <c r="E36" s="11">
        <f t="shared" ref="E36:R36" si="10">SUM(E30:E34)</f>
        <v>1157</v>
      </c>
      <c r="F36" s="11">
        <f t="shared" si="10"/>
        <v>1157</v>
      </c>
      <c r="G36" s="11">
        <f t="shared" si="10"/>
        <v>1157</v>
      </c>
      <c r="H36" s="11">
        <f t="shared" si="10"/>
        <v>1157</v>
      </c>
      <c r="I36" s="11">
        <f t="shared" si="10"/>
        <v>1157</v>
      </c>
      <c r="J36" s="11">
        <f t="shared" si="10"/>
        <v>1157</v>
      </c>
      <c r="K36" s="11">
        <f t="shared" si="10"/>
        <v>1157</v>
      </c>
      <c r="L36" s="11">
        <f t="shared" si="10"/>
        <v>1157</v>
      </c>
      <c r="M36" s="11">
        <f t="shared" si="10"/>
        <v>1157</v>
      </c>
      <c r="N36" s="11">
        <f t="shared" si="10"/>
        <v>1157</v>
      </c>
      <c r="O36" s="11">
        <f t="shared" si="10"/>
        <v>1157</v>
      </c>
      <c r="P36" s="11">
        <f t="shared" si="10"/>
        <v>1157</v>
      </c>
      <c r="Q36" s="11">
        <f t="shared" si="10"/>
        <v>1157</v>
      </c>
      <c r="R36" s="11">
        <f t="shared" si="10"/>
        <v>1153</v>
      </c>
    </row>
    <row r="37" spans="1:18">
      <c r="A37" s="7" t="s">
        <v>81</v>
      </c>
      <c r="C37" s="29"/>
      <c r="D37" s="29"/>
      <c r="E37" s="11">
        <f>SUM(E32:E34)</f>
        <v>716</v>
      </c>
      <c r="F37" s="11">
        <f t="shared" ref="F37:R37" si="11">SUM(F32:F34)</f>
        <v>716</v>
      </c>
      <c r="G37" s="11">
        <f t="shared" si="11"/>
        <v>716</v>
      </c>
      <c r="H37" s="11">
        <f t="shared" si="11"/>
        <v>716</v>
      </c>
      <c r="I37" s="11">
        <f t="shared" si="11"/>
        <v>716</v>
      </c>
      <c r="J37" s="11">
        <f t="shared" si="11"/>
        <v>716</v>
      </c>
      <c r="K37" s="11">
        <f t="shared" si="11"/>
        <v>716</v>
      </c>
      <c r="L37" s="11">
        <f t="shared" si="11"/>
        <v>716</v>
      </c>
      <c r="M37" s="11">
        <f t="shared" si="11"/>
        <v>716</v>
      </c>
      <c r="N37" s="11">
        <f t="shared" si="11"/>
        <v>716</v>
      </c>
      <c r="O37" s="11">
        <f t="shared" si="11"/>
        <v>716</v>
      </c>
      <c r="P37" s="11">
        <f t="shared" si="11"/>
        <v>716</v>
      </c>
      <c r="Q37" s="11">
        <f t="shared" si="11"/>
        <v>716</v>
      </c>
      <c r="R37" s="11">
        <f t="shared" si="11"/>
        <v>712</v>
      </c>
    </row>
    <row r="38" spans="1:18">
      <c r="C38" s="29"/>
      <c r="D38" s="29"/>
    </row>
    <row r="41" spans="1:18">
      <c r="A41" s="7" t="s">
        <v>88</v>
      </c>
      <c r="E41" s="11">
        <f>E20+E21</f>
        <v>307</v>
      </c>
      <c r="F41" s="11">
        <f t="shared" ref="F41:R41" si="12">F20+F21</f>
        <v>307</v>
      </c>
      <c r="G41" s="11">
        <f t="shared" si="12"/>
        <v>307</v>
      </c>
      <c r="H41" s="11">
        <f t="shared" si="12"/>
        <v>307</v>
      </c>
      <c r="I41" s="11">
        <f t="shared" si="12"/>
        <v>307</v>
      </c>
      <c r="J41" s="11">
        <f t="shared" si="12"/>
        <v>307</v>
      </c>
      <c r="K41" s="11">
        <f t="shared" si="12"/>
        <v>307</v>
      </c>
      <c r="L41" s="11">
        <f t="shared" si="12"/>
        <v>307</v>
      </c>
      <c r="M41" s="11">
        <f t="shared" si="12"/>
        <v>307</v>
      </c>
      <c r="N41" s="11">
        <f t="shared" si="12"/>
        <v>307</v>
      </c>
      <c r="O41" s="11">
        <f t="shared" si="12"/>
        <v>307</v>
      </c>
      <c r="P41" s="11">
        <f t="shared" si="12"/>
        <v>307</v>
      </c>
      <c r="Q41" s="11">
        <f t="shared" si="12"/>
        <v>307</v>
      </c>
      <c r="R41" s="11">
        <f t="shared" si="12"/>
        <v>307</v>
      </c>
    </row>
    <row r="42" spans="1:18">
      <c r="A42" s="7" t="s">
        <v>89</v>
      </c>
      <c r="E42" s="11">
        <f>E22+E23</f>
        <v>740</v>
      </c>
      <c r="F42" s="11">
        <f t="shared" ref="F42:R42" si="13">F22+F23</f>
        <v>740</v>
      </c>
      <c r="G42" s="11">
        <f t="shared" si="13"/>
        <v>740</v>
      </c>
      <c r="H42" s="11">
        <f t="shared" si="13"/>
        <v>740</v>
      </c>
      <c r="I42" s="11">
        <f t="shared" si="13"/>
        <v>740</v>
      </c>
      <c r="J42" s="11">
        <f t="shared" si="13"/>
        <v>740</v>
      </c>
      <c r="K42" s="11">
        <f t="shared" si="13"/>
        <v>740</v>
      </c>
      <c r="L42" s="11">
        <f t="shared" si="13"/>
        <v>740</v>
      </c>
      <c r="M42" s="11">
        <f t="shared" si="13"/>
        <v>740</v>
      </c>
      <c r="N42" s="11">
        <f t="shared" si="13"/>
        <v>740</v>
      </c>
      <c r="O42" s="11">
        <f t="shared" si="13"/>
        <v>740</v>
      </c>
      <c r="P42" s="11">
        <f t="shared" si="13"/>
        <v>740</v>
      </c>
      <c r="Q42" s="11">
        <f t="shared" si="13"/>
        <v>740</v>
      </c>
      <c r="R42" s="11">
        <f t="shared" si="13"/>
        <v>740</v>
      </c>
    </row>
    <row r="45" spans="1:18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</row>
    <row r="46" spans="1:18">
      <c r="E46" s="11">
        <f>E41+E37</f>
        <v>1023</v>
      </c>
      <c r="F46" s="11">
        <f t="shared" ref="F46:R46" si="14">F41+F37</f>
        <v>1023</v>
      </c>
      <c r="G46" s="11">
        <f t="shared" si="14"/>
        <v>1023</v>
      </c>
      <c r="H46" s="11">
        <f t="shared" si="14"/>
        <v>1023</v>
      </c>
      <c r="I46" s="11">
        <f t="shared" si="14"/>
        <v>1023</v>
      </c>
      <c r="J46" s="11">
        <f t="shared" si="14"/>
        <v>1023</v>
      </c>
      <c r="K46" s="11">
        <f t="shared" si="14"/>
        <v>1023</v>
      </c>
      <c r="L46" s="11">
        <f t="shared" si="14"/>
        <v>1023</v>
      </c>
      <c r="M46" s="11">
        <f t="shared" si="14"/>
        <v>1023</v>
      </c>
      <c r="N46" s="11">
        <f t="shared" si="14"/>
        <v>1023</v>
      </c>
      <c r="O46" s="11">
        <f t="shared" si="14"/>
        <v>1023</v>
      </c>
      <c r="P46" s="11">
        <f t="shared" si="14"/>
        <v>1023</v>
      </c>
      <c r="Q46" s="11">
        <f t="shared" si="14"/>
        <v>1023</v>
      </c>
      <c r="R46" s="11">
        <f t="shared" si="14"/>
        <v>1019</v>
      </c>
    </row>
  </sheetData>
  <phoneticPr fontId="14" type="noConversion"/>
  <printOptions horizontalCentered="1" gridLines="1" gridLinesSet="0"/>
  <pageMargins left="0.25" right="0.25" top="0.25" bottom="0.45" header="0.5" footer="0.25"/>
  <pageSetup scale="75" orientation="landscape" horizontalDpi="300" verticalDpi="300" r:id="rId1"/>
  <headerFooter alignWithMargins="0">
    <oddFooter>&amp;L&amp;D&amp;CPage &amp;P&amp;RThermal Maint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SECMAR18.XLS</vt:lpstr>
      <vt:lpstr>Misc Thermal</vt:lpstr>
      <vt:lpstr>Therm Maintenance</vt:lpstr>
      <vt:lpstr>_Fill</vt:lpstr>
      <vt:lpstr>MONTH</vt:lpstr>
      <vt:lpstr>SECMAR18.XLS!Print_Area</vt:lpstr>
      <vt:lpstr>'Therm Maintenance'!Print_Area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Fodrea</dc:creator>
  <cp:lastModifiedBy>Ryan Roy (WPP)</cp:lastModifiedBy>
  <cp:lastPrinted>2013-07-09T20:41:50Z</cp:lastPrinted>
  <dcterms:created xsi:type="dcterms:W3CDTF">1997-12-19T22:21:31Z</dcterms:created>
  <dcterms:modified xsi:type="dcterms:W3CDTF">2024-05-12T20:16:23Z</dcterms:modified>
</cp:coreProperties>
</file>