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johnson\AppData\Local\Microsoft\Windows\INetCache\Content.Outlook\H1Q65IGI\"/>
    </mc:Choice>
  </mc:AlternateContent>
  <bookViews>
    <workbookView xWindow="0" yWindow="0" windowWidth="28800" windowHeight="11700"/>
  </bookViews>
  <sheets>
    <sheet name="Notes" sheetId="4" r:id="rId1"/>
    <sheet name="Workbook"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3" l="1"/>
  <c r="M32" i="3"/>
  <c r="M14" i="3"/>
  <c r="M15" i="3"/>
  <c r="K17" i="3"/>
  <c r="K34" i="3"/>
  <c r="F20" i="3" l="1"/>
  <c r="F19" i="3"/>
  <c r="F30" i="3" s="1"/>
  <c r="F13" i="3" l="1"/>
  <c r="G34" i="3"/>
  <c r="F34" i="3"/>
  <c r="M30" i="3"/>
  <c r="M29" i="3"/>
  <c r="M28" i="3"/>
  <c r="M27" i="3"/>
  <c r="M26" i="3"/>
  <c r="M25" i="3"/>
  <c r="M24" i="3"/>
  <c r="M23" i="3"/>
  <c r="G23" i="3"/>
  <c r="F23" i="3"/>
  <c r="G19" i="3"/>
  <c r="M13" i="3"/>
  <c r="G9" i="3"/>
  <c r="G24" i="3" s="1"/>
  <c r="F9" i="3"/>
  <c r="F24" i="3" s="1"/>
  <c r="M12" i="3"/>
  <c r="M11" i="3"/>
  <c r="M10" i="3"/>
  <c r="M9" i="3"/>
  <c r="M8" i="3"/>
  <c r="G16" i="3"/>
  <c r="M7" i="3"/>
  <c r="M6" i="3"/>
  <c r="M34" i="3" l="1"/>
  <c r="R6" i="3" s="1"/>
  <c r="M17" i="3"/>
  <c r="Q6" i="3" s="1"/>
  <c r="F31" i="3"/>
  <c r="F36" i="3" s="1"/>
  <c r="G30" i="3"/>
  <c r="G35" i="3" s="1"/>
  <c r="G13" i="3"/>
  <c r="F35" i="3"/>
  <c r="G20" i="3"/>
  <c r="G25" i="3" s="1"/>
  <c r="G26" i="3" s="1"/>
  <c r="F21" i="3"/>
  <c r="F25" i="3"/>
  <c r="F26" i="3" s="1"/>
  <c r="F10" i="3"/>
  <c r="G10" i="3"/>
  <c r="F32" i="3" l="1"/>
  <c r="G31" i="3"/>
  <c r="G36" i="3" s="1"/>
  <c r="G37" i="3" s="1"/>
  <c r="F37" i="3"/>
  <c r="F40" i="3" s="1"/>
  <c r="G21" i="3"/>
  <c r="G27" i="3" s="1"/>
  <c r="F27" i="3"/>
  <c r="G32" i="3" l="1"/>
  <c r="G38" i="3" s="1"/>
  <c r="G40" i="3"/>
  <c r="G41" i="3" s="1"/>
  <c r="F41" i="3"/>
  <c r="Q7" i="3"/>
  <c r="Q8" i="3" s="1"/>
  <c r="R7" i="3"/>
  <c r="R8" i="3" s="1"/>
  <c r="F38" i="3"/>
</calcChain>
</file>

<file path=xl/comments1.xml><?xml version="1.0" encoding="utf-8"?>
<comments xmlns="http://schemas.openxmlformats.org/spreadsheetml/2006/main">
  <authors>
    <author>Johnson, Ray</author>
  </authors>
  <commentList>
    <comment ref="J5" authorId="0" shapeId="0">
      <text>
        <r>
          <rPr>
            <b/>
            <sz val="9"/>
            <color indexed="81"/>
            <rFont val="Tahoma"/>
            <charset val="1"/>
          </rPr>
          <t>Johnson, Ray:</t>
        </r>
        <r>
          <rPr>
            <sz val="9"/>
            <color indexed="81"/>
            <rFont val="Tahoma"/>
            <charset val="1"/>
          </rPr>
          <t xml:space="preserve">
Name of resources or contract</t>
        </r>
      </text>
    </comment>
    <comment ref="K5" authorId="0" shapeId="0">
      <text>
        <r>
          <rPr>
            <b/>
            <sz val="9"/>
            <color indexed="81"/>
            <rFont val="Tahoma"/>
            <charset val="1"/>
          </rPr>
          <t>Johnson, Ray:</t>
        </r>
        <r>
          <rPr>
            <sz val="9"/>
            <color indexed="81"/>
            <rFont val="Tahoma"/>
            <charset val="1"/>
          </rPr>
          <t xml:space="preserve">
Maximum generation less any planned outages
A sale should be represented as a negative value</t>
        </r>
      </text>
    </comment>
    <comment ref="L5" authorId="0" shapeId="0">
      <text>
        <r>
          <rPr>
            <b/>
            <sz val="9"/>
            <color indexed="81"/>
            <rFont val="Tahoma"/>
            <charset val="1"/>
          </rPr>
          <t>Johnson, Ray:</t>
        </r>
        <r>
          <rPr>
            <sz val="9"/>
            <color indexed="81"/>
            <rFont val="Tahoma"/>
            <charset val="1"/>
          </rPr>
          <t xml:space="preserve">
“Qualifying Capacity” (QC) is the amount of resource adequacy (RA) capacity provided by a resource during capacity critical hours.
Different resources have different abilities to provide RA. A resource with a constant flat generation profile is more likely to be available than one that is dependent on weather (e.g. wind or solar).
A QC value of 100% denotes “perfect” capacity – capacity that is assured to be available at all times. For example, a 100 MW resource with a 100% QC would be assumed to provide 100 MW of capacity under capacity critical hours. 
A resource that is available 15% of the time during capacity critical hours would have a QC of 15% - so if it had maximum generating capability of 100 MW, it would be credited 15 MW of RA capacity.
</t>
        </r>
      </text>
    </comment>
    <comment ref="D19" authorId="0" shapeId="0">
      <text>
        <r>
          <rPr>
            <b/>
            <sz val="9"/>
            <color indexed="81"/>
            <rFont val="Tahoma"/>
            <charset val="1"/>
          </rPr>
          <t>Johnson, Ray:</t>
        </r>
        <r>
          <rPr>
            <sz val="9"/>
            <color indexed="81"/>
            <rFont val="Tahoma"/>
            <charset val="1"/>
          </rPr>
          <t xml:space="preserve">
</t>
        </r>
        <r>
          <rPr>
            <sz val="9"/>
            <color indexed="81"/>
            <rFont val="Tahoma"/>
            <family val="2"/>
          </rPr>
          <t>Roughly representative of the additional reserve margin needed to achieve a 1-in-10 loss of load expectation - a common resource adequacy metric</t>
        </r>
      </text>
    </comment>
    <comment ref="J22" authorId="0" shapeId="0">
      <text>
        <r>
          <rPr>
            <b/>
            <sz val="9"/>
            <color indexed="81"/>
            <rFont val="Tahoma"/>
            <charset val="1"/>
          </rPr>
          <t>Johnson, Ray:</t>
        </r>
        <r>
          <rPr>
            <sz val="9"/>
            <color indexed="81"/>
            <rFont val="Tahoma"/>
            <charset val="1"/>
          </rPr>
          <t xml:space="preserve">
Name of resources or contract</t>
        </r>
      </text>
    </comment>
    <comment ref="K22" authorId="0" shapeId="0">
      <text>
        <r>
          <rPr>
            <b/>
            <sz val="9"/>
            <color indexed="81"/>
            <rFont val="Tahoma"/>
            <charset val="1"/>
          </rPr>
          <t>Johnson, Ray:</t>
        </r>
        <r>
          <rPr>
            <sz val="9"/>
            <color indexed="81"/>
            <rFont val="Tahoma"/>
            <charset val="1"/>
          </rPr>
          <t xml:space="preserve">
Maximum generation less any planned outages
A sale should be represented as a negative value</t>
        </r>
      </text>
    </comment>
    <comment ref="L22" authorId="0" shapeId="0">
      <text>
        <r>
          <rPr>
            <b/>
            <sz val="9"/>
            <color indexed="81"/>
            <rFont val="Tahoma"/>
            <charset val="1"/>
          </rPr>
          <t>Johnson, Ray:</t>
        </r>
        <r>
          <rPr>
            <sz val="9"/>
            <color indexed="81"/>
            <rFont val="Tahoma"/>
            <charset val="1"/>
          </rPr>
          <t xml:space="preserve">
“Qualifying Capacity” (QC) is the amount of resource adequacy (RA) capacity provided by a resource during capacity critical hours.
Different resources have different abilities to provide RA. A resource with a constant flat generation profile is more likely to be available than one that is dependent on weather (e.g. wind or solar).
A QC value of 100% denotes “perfect” capacity – capacity that is assured to be available at all times. For example, a 100 MW resource with a 100% QC would be assumed to provide 100 MW of capacity under capacity critical hours. 
A resource that is available 15% of the time during capacity critical hours would have a QC of 15% - so if it had maximum generating capability of 100 MW, it would be credited 15 MW of RA capacity.
</t>
        </r>
      </text>
    </comment>
    <comment ref="D30" authorId="0" shapeId="0">
      <text>
        <r>
          <rPr>
            <b/>
            <sz val="9"/>
            <color indexed="81"/>
            <rFont val="Tahoma"/>
            <charset val="1"/>
          </rPr>
          <t>Johnson, Ray:</t>
        </r>
        <r>
          <rPr>
            <sz val="9"/>
            <color indexed="81"/>
            <rFont val="Tahoma"/>
            <charset val="1"/>
          </rPr>
          <t xml:space="preserve">
</t>
        </r>
        <r>
          <rPr>
            <sz val="9"/>
            <color indexed="81"/>
            <rFont val="Tahoma"/>
            <family val="2"/>
          </rPr>
          <t>Roughly representative of the additional reserve margin needed to achieve a 1-in-10 loss of load expectation - a common resource adequacy metric</t>
        </r>
      </text>
    </comment>
  </commentList>
</comments>
</file>

<file path=xl/sharedStrings.xml><?xml version="1.0" encoding="utf-8"?>
<sst xmlns="http://schemas.openxmlformats.org/spreadsheetml/2006/main" count="88" uniqueCount="54">
  <si>
    <t>1-in-2 Peak Load (Historic Mean)</t>
  </si>
  <si>
    <t>Summer</t>
  </si>
  <si>
    <t>Winter</t>
  </si>
  <si>
    <t>Contingency Reserves</t>
  </si>
  <si>
    <t>Standalone PRM</t>
  </si>
  <si>
    <t>Standalone</t>
  </si>
  <si>
    <t>Program</t>
  </si>
  <si>
    <t>LSE Inputs</t>
  </si>
  <si>
    <t>Regional Inputs</t>
  </si>
  <si>
    <t>Program PRM</t>
  </si>
  <si>
    <t>1-in-2 Peak</t>
  </si>
  <si>
    <t>Load Variance</t>
  </si>
  <si>
    <t>Total</t>
  </si>
  <si>
    <t>Standalone Capacity Requirement</t>
  </si>
  <si>
    <t>Resource</t>
  </si>
  <si>
    <t>QC%</t>
  </si>
  <si>
    <t>Pure Capacity</t>
  </si>
  <si>
    <t>Available Capacity</t>
  </si>
  <si>
    <t>Capacity Requirement</t>
  </si>
  <si>
    <t>Nameplate (MW)</t>
  </si>
  <si>
    <t>Pure Capacity (MW)</t>
  </si>
  <si>
    <t>Program Capacity Requirement</t>
  </si>
  <si>
    <t>Program Diversity Benefit (MW)</t>
  </si>
  <si>
    <t>Difference</t>
  </si>
  <si>
    <t>Unit</t>
  </si>
  <si>
    <t xml:space="preserve">1-in-2 vs. 1-in-10 Load Variation </t>
  </si>
  <si>
    <t>MW</t>
  </si>
  <si>
    <t>% of 1-2 NCP</t>
  </si>
  <si>
    <t>Contingency Reserves (using 1-in-10)</t>
  </si>
  <si>
    <t>% of Peak Load</t>
  </si>
  <si>
    <t>Program Position Summary</t>
  </si>
  <si>
    <t>Capacity Shortfall (-) or Excess (+)</t>
  </si>
  <si>
    <t>Program Footprint Load Variance</t>
  </si>
  <si>
    <t>Illustrative Forward Showing Workbook</t>
  </si>
  <si>
    <t>Purpose:</t>
  </si>
  <si>
    <t>Limitations:</t>
  </si>
  <si>
    <t>Maximum</t>
  </si>
  <si>
    <t>Minimum</t>
  </si>
  <si>
    <t>Instructions:</t>
  </si>
  <si>
    <t>Outputs:</t>
  </si>
  <si>
    <r>
      <rPr>
        <b/>
        <sz val="11"/>
        <color theme="1"/>
        <rFont val="Calibri"/>
        <family val="2"/>
        <scheme val="minor"/>
      </rPr>
      <t>Diversity Benefit:</t>
    </r>
    <r>
      <rPr>
        <sz val="11"/>
        <color theme="1"/>
        <rFont val="Calibri"/>
        <family val="2"/>
        <scheme val="minor"/>
      </rPr>
      <t xml:space="preserve"> The spreadsheet provide an indicative diversity benefit (the amount of capacity the utility would not have to build or purchase if it were to participate in the program vs. operating on a standalone basis).</t>
    </r>
  </si>
  <si>
    <r>
      <rPr>
        <b/>
        <sz val="11"/>
        <color theme="1"/>
        <rFont val="Calibri"/>
        <family val="2"/>
        <scheme val="minor"/>
      </rPr>
      <t>Forward Showing Position:</t>
    </r>
    <r>
      <rPr>
        <sz val="11"/>
        <color theme="1"/>
        <rFont val="Calibri"/>
        <family val="2"/>
        <scheme val="minor"/>
      </rPr>
      <t xml:space="preserve"> The spreadsheet provides an indication of the utility's position in a summer and winter forward showing.</t>
    </r>
  </si>
  <si>
    <r>
      <t xml:space="preserve">This workbook is </t>
    </r>
    <r>
      <rPr>
        <b/>
        <u/>
        <sz val="11"/>
        <color theme="1"/>
        <rFont val="Calibri"/>
        <family val="2"/>
        <scheme val="minor"/>
      </rPr>
      <t>not</t>
    </r>
    <r>
      <rPr>
        <sz val="11"/>
        <color theme="1"/>
        <rFont val="Calibri"/>
        <family val="2"/>
        <scheme val="minor"/>
      </rPr>
      <t xml:space="preserve"> representative of a specific design under consideration by the Northwest Power Pool Resource Adequacy Development Project. Users must input their own assumptions for their utility's seasonal peak loads, program diversity benefits, and resource capacity contributions.</t>
    </r>
  </si>
  <si>
    <r>
      <rPr>
        <b/>
        <sz val="11"/>
        <color theme="1"/>
        <rFont val="Calibri"/>
        <family val="2"/>
        <scheme val="minor"/>
      </rPr>
      <t>Program Diversity Benefit:</t>
    </r>
    <r>
      <rPr>
        <sz val="11"/>
        <color theme="1"/>
        <rFont val="Calibri"/>
        <family val="2"/>
        <scheme val="minor"/>
      </rPr>
      <t xml:space="preserve"> Once LSE load assumptions are entered, the spreadsheet will calculate a standalone planning reserve margin (PRM). This is indicative of the minimum amount of reserves required if a system were not interconnected with another system. The "program diversity benefit" is the amount (on a % of LSE non-coincident peak basis) the utility could save by participating in a resource adequacy program. The models required to calculate the actual program PRM have yet to be developed - so the spreadsheet provides a range of possible values for each season. A 0% value is indicative of zero program diversity benefits. A value close to the utility's standalone 1-in-2 vs. 1-in-10 load variation % is indicative of maximum program benefits.</t>
    </r>
  </si>
  <si>
    <t>Program Diversity Benefit</t>
  </si>
  <si>
    <t>To provide utility stakeholders an illustrative tool to better understand the mechanics of a resource adequacy program forward showing process. The tool is intended to help stakeholders build intuition about  possible impacts on their utilities.</t>
  </si>
  <si>
    <t>The Planning Reserve Margin (PRM) calculations are illustrative only and are based solely on load diversity and simplified capacity requirement assumptions. It is anticipated that the final PRM requirements will also incorporate supply and supply/load diversity. Further, the specific way in which capacity requirement requirements are incorporated into the RA program showing rules will be refined further to ensure that they capture each entities requirements in a accurate/equitable way.</t>
  </si>
  <si>
    <r>
      <rPr>
        <b/>
        <sz val="11"/>
        <color theme="1"/>
        <rFont val="Calibri"/>
        <family val="2"/>
        <scheme val="minor"/>
      </rPr>
      <t>LSE Inputs:</t>
    </r>
    <r>
      <rPr>
        <sz val="11"/>
        <color theme="1"/>
        <rFont val="Calibri"/>
        <family val="2"/>
        <scheme val="minor"/>
      </rPr>
      <t xml:space="preserve"> Enter utility peak load hour assumptions. For each season, enter the average (1-in-2 year) peak load forecast and extreme (1-in-10 year) peak load hour forecast. Using a 1-in-10 peak forecast approximates a 1-in-10 loss of load expectation which is a reliability metric used in other programs.</t>
    </r>
  </si>
  <si>
    <t>1-in-10 Peak Load (Historic High)</t>
  </si>
  <si>
    <t xml:space="preserve">This workbook reflects an undefined "winter" and "summer" showing season. The actual program workbook may define the financially binding forward period a seasonal or monthly level of granularity. </t>
  </si>
  <si>
    <r>
      <rPr>
        <b/>
        <sz val="11"/>
        <color theme="1"/>
        <rFont val="Calibri"/>
        <family val="2"/>
        <scheme val="minor"/>
      </rPr>
      <t>Resource Information:</t>
    </r>
    <r>
      <rPr>
        <sz val="11"/>
        <color theme="1"/>
        <rFont val="Calibri"/>
        <family val="2"/>
        <scheme val="minor"/>
      </rPr>
      <t xml:space="preserve"> Users should enter their generation resource and contracts. For each resource the user should input the resource name, its nameplate (maximum) generation, and a qualifying capacity value. “Qualifying Capacity” (QC) is the amount of resource adequacy (RA) capacity provided by a resource during capacity critical hours. Different resources have different abilities to provide RA. A resource with a constant flat generation profile is more likely to be available than one that is dependent on weather (e.g. wind or solar). A QC value of 100% denotes “perfect” capacity – capacity that is assured to be available at all times. For example, a 100 MW resource with a 100% QC would be assumed to provide 100 MW of capacity under capacity critical hours. A resource that is available 15% of the time during capacity critical hours would have a QC of 15% - so if it had maximum generating capability of 100 MW, it would be credited 15 MW of RA capacity.</t>
    </r>
  </si>
  <si>
    <t>Resource capacity should be adjusted for planned outages.</t>
  </si>
  <si>
    <t>This workbook does not consider transmission-related constraints, which can significantly impact individual entity obligations.</t>
  </si>
  <si>
    <r>
      <t xml:space="preserve">Users should input data in </t>
    </r>
    <r>
      <rPr>
        <b/>
        <sz val="12"/>
        <color theme="3" tint="0.39997558519241921"/>
        <rFont val="Calibri"/>
        <family val="2"/>
        <scheme val="minor"/>
      </rPr>
      <t>blue-grey</t>
    </r>
    <r>
      <rPr>
        <sz val="11"/>
        <color theme="1"/>
        <rFont val="Calibri"/>
        <family val="2"/>
        <scheme val="minor"/>
      </rPr>
      <t xml:space="preserve"> colored cells.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</si>
</sst>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tint="-0.499984740745262"/>
      <name val="Calibri"/>
      <family val="2"/>
      <scheme val="minor"/>
    </font>
    <font>
      <sz val="11"/>
      <color theme="0" tint="-0.34998626667073579"/>
      <name val="Calibri"/>
      <family val="2"/>
      <scheme val="minor"/>
    </font>
    <font>
      <b/>
      <sz val="11"/>
      <color theme="0" tint="-0.34998626667073579"/>
      <name val="Calibri"/>
      <family val="2"/>
      <scheme val="minor"/>
    </font>
    <font>
      <b/>
      <sz val="14"/>
      <color theme="1"/>
      <name val="Calibri"/>
      <family val="2"/>
      <scheme val="minor"/>
    </font>
    <font>
      <sz val="11"/>
      <name val="Calibri"/>
      <family val="2"/>
      <scheme val="minor"/>
    </font>
    <font>
      <sz val="9"/>
      <color indexed="81"/>
      <name val="Tahoma"/>
      <charset val="1"/>
    </font>
    <font>
      <b/>
      <sz val="9"/>
      <color indexed="81"/>
      <name val="Tahoma"/>
      <charset val="1"/>
    </font>
    <font>
      <b/>
      <sz val="12"/>
      <color theme="3" tint="0.39997558519241921"/>
      <name val="Calibri"/>
      <family val="2"/>
      <scheme val="minor"/>
    </font>
    <font>
      <b/>
      <u/>
      <sz val="11"/>
      <color theme="1"/>
      <name val="Calibri"/>
      <family val="2"/>
      <scheme val="minor"/>
    </font>
    <font>
      <sz val="9"/>
      <color indexed="81"/>
      <name val="Tahoma"/>
      <family val="2"/>
    </font>
    <font>
      <sz val="11"/>
      <color theme="1" tint="0.49998474074526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59999389629810485"/>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0" fontId="0" fillId="0" borderId="0" xfId="0" applyBorder="1"/>
    <xf numFmtId="164" fontId="0" fillId="0" borderId="0" xfId="1" applyNumberFormat="1" applyFont="1"/>
    <xf numFmtId="164" fontId="0" fillId="0" borderId="0" xfId="0" applyNumberFormat="1"/>
    <xf numFmtId="0" fontId="2" fillId="0" borderId="0" xfId="0" applyFont="1"/>
    <xf numFmtId="0" fontId="0" fillId="0" borderId="0" xfId="0" applyFill="1" applyBorder="1"/>
    <xf numFmtId="164" fontId="0" fillId="0" borderId="0" xfId="0" applyNumberFormat="1" applyBorder="1"/>
    <xf numFmtId="1" fontId="0" fillId="0" borderId="0" xfId="0" applyNumberFormat="1"/>
    <xf numFmtId="0" fontId="0" fillId="0" borderId="1" xfId="0" applyFill="1" applyBorder="1"/>
    <xf numFmtId="1" fontId="0" fillId="0" borderId="1" xfId="0" applyNumberFormat="1" applyBorder="1"/>
    <xf numFmtId="0" fontId="0" fillId="2" borderId="0" xfId="0" applyFill="1"/>
    <xf numFmtId="0" fontId="2" fillId="2" borderId="0" xfId="0" applyFont="1" applyFill="1"/>
    <xf numFmtId="0" fontId="2" fillId="0" borderId="0" xfId="0" applyFont="1" applyAlignment="1">
      <alignment horizontal="center"/>
    </xf>
    <xf numFmtId="0" fontId="2" fillId="3" borderId="0" xfId="0" applyFont="1" applyFill="1"/>
    <xf numFmtId="0" fontId="2" fillId="4" borderId="0" xfId="0" applyFont="1" applyFill="1"/>
    <xf numFmtId="0" fontId="2" fillId="5" borderId="0" xfId="0" applyFont="1" applyFill="1"/>
    <xf numFmtId="0" fontId="0" fillId="5" borderId="0" xfId="0" applyFill="1" applyAlignment="1">
      <alignment horizontal="center"/>
    </xf>
    <xf numFmtId="0" fontId="0" fillId="4" borderId="0" xfId="0" applyFill="1" applyAlignment="1">
      <alignment horizontal="center"/>
    </xf>
    <xf numFmtId="0" fontId="3" fillId="0" borderId="0" xfId="0" applyFont="1" applyFill="1" applyBorder="1"/>
    <xf numFmtId="1" fontId="3" fillId="0" borderId="0" xfId="0" applyNumberFormat="1" applyFont="1" applyAlignment="1">
      <alignment horizontal="center"/>
    </xf>
    <xf numFmtId="0" fontId="0" fillId="0" borderId="3" xfId="0" applyBorder="1"/>
    <xf numFmtId="1" fontId="0" fillId="0" borderId="3" xfId="0" applyNumberFormat="1" applyBorder="1"/>
    <xf numFmtId="0" fontId="2" fillId="6" borderId="0" xfId="0" applyFont="1" applyFill="1"/>
    <xf numFmtId="0" fontId="2" fillId="6" borderId="0" xfId="0" applyFont="1" applyFill="1" applyAlignment="1">
      <alignment horizontal="center"/>
    </xf>
    <xf numFmtId="0" fontId="2" fillId="3" borderId="0" xfId="0" applyFont="1" applyFill="1" applyAlignment="1">
      <alignment horizontal="center"/>
    </xf>
    <xf numFmtId="1" fontId="0" fillId="2" borderId="0" xfId="0" applyNumberFormat="1" applyFill="1"/>
    <xf numFmtId="0" fontId="2" fillId="5" borderId="0" xfId="0" applyFont="1" applyFill="1" applyAlignment="1">
      <alignment horizontal="center"/>
    </xf>
    <xf numFmtId="0" fontId="2" fillId="4" borderId="0" xfId="0" applyFont="1" applyFill="1" applyAlignment="1">
      <alignment horizontal="center"/>
    </xf>
    <xf numFmtId="0" fontId="3" fillId="0" borderId="0" xfId="0" applyFont="1" applyAlignment="1">
      <alignment horizontal="center"/>
    </xf>
    <xf numFmtId="1" fontId="0" fillId="0" borderId="0" xfId="0" applyNumberFormat="1" applyBorder="1"/>
    <xf numFmtId="0" fontId="4" fillId="0" borderId="0" xfId="0" applyFont="1" applyAlignment="1">
      <alignment horizontal="center"/>
    </xf>
    <xf numFmtId="0" fontId="5" fillId="2" borderId="0" xfId="0" applyFont="1" applyFill="1" applyAlignment="1">
      <alignment horizontal="center"/>
    </xf>
    <xf numFmtId="0" fontId="4" fillId="0" borderId="0" xfId="0" applyFont="1" applyFill="1" applyBorder="1" applyAlignment="1">
      <alignment horizontal="center"/>
    </xf>
    <xf numFmtId="0" fontId="4" fillId="0" borderId="0" xfId="0" applyFont="1" applyBorder="1" applyAlignment="1">
      <alignment horizontal="center"/>
    </xf>
    <xf numFmtId="0" fontId="4" fillId="0" borderId="1" xfId="0" applyFont="1" applyFill="1" applyBorder="1" applyAlignment="1">
      <alignment horizontal="center"/>
    </xf>
    <xf numFmtId="0" fontId="4" fillId="2" borderId="0" xfId="0" applyFont="1" applyFill="1" applyAlignment="1">
      <alignment horizontal="center"/>
    </xf>
    <xf numFmtId="0" fontId="0" fillId="0" borderId="1" xfId="0" applyBorder="1"/>
    <xf numFmtId="0" fontId="4" fillId="0" borderId="1" xfId="0" applyFont="1" applyBorder="1" applyAlignment="1">
      <alignment horizontal="center"/>
    </xf>
    <xf numFmtId="164" fontId="0" fillId="0" borderId="1" xfId="0" applyNumberFormat="1" applyFont="1" applyBorder="1"/>
    <xf numFmtId="0" fontId="6" fillId="2" borderId="0" xfId="0" applyFont="1" applyFill="1"/>
    <xf numFmtId="0" fontId="0" fillId="7" borderId="0" xfId="0" applyFill="1"/>
    <xf numFmtId="0" fontId="0" fillId="7" borderId="0" xfId="0" applyFill="1" applyAlignment="1">
      <alignment vertical="top" wrapText="1"/>
    </xf>
    <xf numFmtId="0" fontId="2" fillId="7" borderId="0" xfId="0" applyFont="1" applyFill="1" applyAlignment="1">
      <alignment vertical="top"/>
    </xf>
    <xf numFmtId="0" fontId="7" fillId="0" borderId="0" xfId="0" applyFont="1"/>
    <xf numFmtId="0" fontId="3" fillId="0" borderId="0" xfId="0" applyFont="1"/>
    <xf numFmtId="164" fontId="3" fillId="0" borderId="0" xfId="0" applyNumberFormat="1" applyFont="1"/>
    <xf numFmtId="9" fontId="3" fillId="0" borderId="0" xfId="1" applyFont="1"/>
    <xf numFmtId="0" fontId="0" fillId="8" borderId="2" xfId="0" applyFill="1" applyBorder="1"/>
    <xf numFmtId="164" fontId="0" fillId="8" borderId="2" xfId="1" applyNumberFormat="1" applyFont="1" applyFill="1" applyBorder="1"/>
    <xf numFmtId="0" fontId="0" fillId="8" borderId="2" xfId="0" applyFont="1" applyFill="1" applyBorder="1" applyAlignment="1">
      <alignment horizontal="center"/>
    </xf>
    <xf numFmtId="9" fontId="1" fillId="8" borderId="2" xfId="1" applyFont="1" applyFill="1" applyBorder="1" applyAlignment="1">
      <alignment horizontal="center"/>
    </xf>
    <xf numFmtId="1" fontId="0" fillId="8" borderId="2" xfId="0" applyNumberFormat="1" applyFill="1" applyBorder="1"/>
    <xf numFmtId="165" fontId="13" fillId="0" borderId="0" xfId="2" applyNumberFormat="1" applyFont="1"/>
  </cellXfs>
  <cellStyles count="3">
    <cellStyle name="Comma" xfId="2" builtinId="3"/>
    <cellStyle name="Normal" xfId="0" builtinId="0"/>
    <cellStyle name="Percent" xfId="1" builtinId="5"/>
  </cellStyles>
  <dxfs count="6">
    <dxf>
      <font>
        <b/>
        <i val="0"/>
      </font>
      <fill>
        <patternFill>
          <bgColor rgb="FFFF0000"/>
        </patternFill>
      </fill>
    </dxf>
    <dxf>
      <font>
        <b/>
        <i val="0"/>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Summer Forward Showing</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Workbook!$O$6:$O$8</c:f>
              <c:strCache>
                <c:ptCount val="3"/>
                <c:pt idx="0">
                  <c:v>Available Capacity</c:v>
                </c:pt>
                <c:pt idx="1">
                  <c:v>Program Capacity Requirement</c:v>
                </c:pt>
                <c:pt idx="2">
                  <c:v>Capacity Shortfall (-) or Excess (+)</c:v>
                </c:pt>
              </c:strCache>
            </c:strRef>
          </c:cat>
          <c:val>
            <c:numRef>
              <c:f>Workbook!$Q$6:$Q$8</c:f>
              <c:numCache>
                <c:formatCode>0</c:formatCode>
                <c:ptCount val="3"/>
                <c:pt idx="0">
                  <c:v>0</c:v>
                </c:pt>
                <c:pt idx="1">
                  <c:v>0</c:v>
                </c:pt>
                <c:pt idx="2">
                  <c:v>0</c:v>
                </c:pt>
              </c:numCache>
            </c:numRef>
          </c:val>
          <c:extLst>
            <c:ext xmlns:c16="http://schemas.microsoft.com/office/drawing/2014/chart" uri="{C3380CC4-5D6E-409C-BE32-E72D297353CC}">
              <c16:uniqueId val="{00000000-FA54-432E-BC62-EF38972364B3}"/>
            </c:ext>
          </c:extLst>
        </c:ser>
        <c:dLbls>
          <c:dLblPos val="outEnd"/>
          <c:showLegendKey val="0"/>
          <c:showVal val="1"/>
          <c:showCatName val="0"/>
          <c:showSerName val="0"/>
          <c:showPercent val="0"/>
          <c:showBubbleSize val="0"/>
        </c:dLbls>
        <c:gapWidth val="164"/>
        <c:overlap val="-22"/>
        <c:axId val="915392320"/>
        <c:axId val="915385760"/>
      </c:barChart>
      <c:catAx>
        <c:axId val="9153923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85760"/>
        <c:crosses val="autoZero"/>
        <c:auto val="1"/>
        <c:lblAlgn val="ctr"/>
        <c:lblOffset val="100"/>
        <c:noMultiLvlLbl val="0"/>
      </c:catAx>
      <c:valAx>
        <c:axId val="915385760"/>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92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Winter Forward Showing</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Workbook!$O$6:$O$8</c:f>
              <c:strCache>
                <c:ptCount val="3"/>
                <c:pt idx="0">
                  <c:v>Available Capacity</c:v>
                </c:pt>
                <c:pt idx="1">
                  <c:v>Program Capacity Requirement</c:v>
                </c:pt>
                <c:pt idx="2">
                  <c:v>Capacity Shortfall (-) or Excess (+)</c:v>
                </c:pt>
              </c:strCache>
            </c:strRef>
          </c:cat>
          <c:val>
            <c:numRef>
              <c:f>Workbook!$R$6:$R$8</c:f>
              <c:numCache>
                <c:formatCode>0</c:formatCode>
                <c:ptCount val="3"/>
                <c:pt idx="0">
                  <c:v>0</c:v>
                </c:pt>
                <c:pt idx="1">
                  <c:v>0</c:v>
                </c:pt>
                <c:pt idx="2">
                  <c:v>0</c:v>
                </c:pt>
              </c:numCache>
            </c:numRef>
          </c:val>
          <c:extLst>
            <c:ext xmlns:c16="http://schemas.microsoft.com/office/drawing/2014/chart" uri="{C3380CC4-5D6E-409C-BE32-E72D297353CC}">
              <c16:uniqueId val="{00000000-405F-42A0-846C-B1E2D041E48B}"/>
            </c:ext>
          </c:extLst>
        </c:ser>
        <c:dLbls>
          <c:dLblPos val="outEnd"/>
          <c:showLegendKey val="0"/>
          <c:showVal val="1"/>
          <c:showCatName val="0"/>
          <c:showSerName val="0"/>
          <c:showPercent val="0"/>
          <c:showBubbleSize val="0"/>
        </c:dLbls>
        <c:gapWidth val="164"/>
        <c:overlap val="-22"/>
        <c:axId val="915392320"/>
        <c:axId val="915385760"/>
      </c:barChart>
      <c:catAx>
        <c:axId val="9153923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85760"/>
        <c:crosses val="autoZero"/>
        <c:auto val="1"/>
        <c:lblAlgn val="ctr"/>
        <c:lblOffset val="100"/>
        <c:noMultiLvlLbl val="0"/>
      </c:catAx>
      <c:valAx>
        <c:axId val="915385760"/>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5392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0</xdr:colOff>
      <xdr:row>9</xdr:row>
      <xdr:rowOff>174813</xdr:rowOff>
    </xdr:from>
    <xdr:to>
      <xdr:col>18</xdr:col>
      <xdr:colOff>11206</xdr:colOff>
      <xdr:row>25</xdr:row>
      <xdr:rowOff>168089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11206</xdr:colOff>
      <xdr:row>26</xdr:row>
      <xdr:rowOff>134472</xdr:rowOff>
    </xdr:from>
    <xdr:to>
      <xdr:col>18</xdr:col>
      <xdr:colOff>22412</xdr:colOff>
      <xdr:row>42</xdr:row>
      <xdr:rowOff>127748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168090</xdr:colOff>
      <xdr:row>2</xdr:row>
      <xdr:rowOff>0</xdr:rowOff>
    </xdr:from>
    <xdr:to>
      <xdr:col>7</xdr:col>
      <xdr:colOff>504266</xdr:colOff>
      <xdr:row>2</xdr:row>
      <xdr:rowOff>179294</xdr:rowOff>
    </xdr:to>
    <xdr:sp macro="" textlink="">
      <xdr:nvSpPr>
        <xdr:cNvPr id="4" name="Right Arrow 3"/>
        <xdr:cNvSpPr/>
      </xdr:nvSpPr>
      <xdr:spPr>
        <a:xfrm>
          <a:off x="6597465" y="190500"/>
          <a:ext cx="336176" cy="179294"/>
        </a:xfrm>
        <a:prstGeom prst="rightArrow">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168089</xdr:colOff>
      <xdr:row>2</xdr:row>
      <xdr:rowOff>11206</xdr:rowOff>
    </xdr:from>
    <xdr:to>
      <xdr:col>13</xdr:col>
      <xdr:colOff>504265</xdr:colOff>
      <xdr:row>3</xdr:row>
      <xdr:rowOff>0</xdr:rowOff>
    </xdr:to>
    <xdr:sp macro="" textlink="">
      <xdr:nvSpPr>
        <xdr:cNvPr id="5" name="Right Arrow 4"/>
        <xdr:cNvSpPr/>
      </xdr:nvSpPr>
      <xdr:spPr>
        <a:xfrm>
          <a:off x="13207814" y="201706"/>
          <a:ext cx="336176" cy="179294"/>
        </a:xfrm>
        <a:prstGeom prst="rightArrow">
          <a:avLst/>
        </a:prstGeom>
        <a:ln>
          <a:headEnd type="none" w="med" len="med"/>
          <a:tailEnd type="none" w="med" len="med"/>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zoomScale="85" zoomScaleNormal="85" workbookViewId="0"/>
  </sheetViews>
  <sheetFormatPr defaultRowHeight="15" x14ac:dyDescent="0.25"/>
  <cols>
    <col min="1" max="1" width="5.5703125" style="40" customWidth="1"/>
    <col min="2" max="2" width="17.140625" style="40" customWidth="1"/>
    <col min="3" max="3" width="114.85546875" style="40" customWidth="1"/>
    <col min="4" max="16384" width="9.140625" style="40"/>
  </cols>
  <sheetData>
    <row r="2" spans="2:3" ht="18.75" x14ac:dyDescent="0.3">
      <c r="B2" s="39" t="s">
        <v>33</v>
      </c>
      <c r="C2" s="10"/>
    </row>
    <row r="5" spans="2:3" ht="45" x14ac:dyDescent="0.25">
      <c r="B5" s="42" t="s">
        <v>34</v>
      </c>
      <c r="C5" s="41" t="s">
        <v>45</v>
      </c>
    </row>
    <row r="6" spans="2:3" x14ac:dyDescent="0.25">
      <c r="B6" s="42"/>
      <c r="C6" s="41"/>
    </row>
    <row r="7" spans="2:3" ht="45" x14ac:dyDescent="0.25">
      <c r="B7" s="42" t="s">
        <v>35</v>
      </c>
      <c r="C7" s="41" t="s">
        <v>42</v>
      </c>
    </row>
    <row r="8" spans="2:3" x14ac:dyDescent="0.25">
      <c r="B8" s="42"/>
      <c r="C8" s="41"/>
    </row>
    <row r="9" spans="2:3" ht="60" customHeight="1" x14ac:dyDescent="0.25">
      <c r="B9" s="42"/>
      <c r="C9" s="41" t="s">
        <v>46</v>
      </c>
    </row>
    <row r="10" spans="2:3" ht="17.25" customHeight="1" x14ac:dyDescent="0.25">
      <c r="B10" s="42"/>
      <c r="C10" s="41"/>
    </row>
    <row r="11" spans="2:3" ht="33.75" customHeight="1" x14ac:dyDescent="0.25">
      <c r="B11" s="42"/>
      <c r="C11" s="41" t="s">
        <v>49</v>
      </c>
    </row>
    <row r="12" spans="2:3" ht="13.5" customHeight="1" x14ac:dyDescent="0.25">
      <c r="B12" s="42"/>
      <c r="C12" s="41"/>
    </row>
    <row r="13" spans="2:3" ht="33.75" customHeight="1" x14ac:dyDescent="0.25">
      <c r="B13" s="42"/>
      <c r="C13" s="41" t="s">
        <v>52</v>
      </c>
    </row>
    <row r="15" spans="2:3" ht="15.75" x14ac:dyDescent="0.25">
      <c r="B15" s="42" t="s">
        <v>38</v>
      </c>
      <c r="C15" s="41" t="s">
        <v>53</v>
      </c>
    </row>
    <row r="17" spans="2:3" ht="51" customHeight="1" x14ac:dyDescent="0.25">
      <c r="C17" s="41" t="s">
        <v>47</v>
      </c>
    </row>
    <row r="19" spans="2:3" ht="94.5" customHeight="1" x14ac:dyDescent="0.25">
      <c r="C19" s="41" t="s">
        <v>43</v>
      </c>
    </row>
    <row r="21" spans="2:3" ht="120" x14ac:dyDescent="0.25">
      <c r="C21" s="41" t="s">
        <v>50</v>
      </c>
    </row>
    <row r="22" spans="2:3" x14ac:dyDescent="0.25">
      <c r="C22" s="41"/>
    </row>
    <row r="23" spans="2:3" x14ac:dyDescent="0.25">
      <c r="C23" s="41" t="s">
        <v>51</v>
      </c>
    </row>
    <row r="25" spans="2:3" ht="30" x14ac:dyDescent="0.25">
      <c r="B25" s="42" t="s">
        <v>39</v>
      </c>
      <c r="C25" s="41" t="s">
        <v>40</v>
      </c>
    </row>
    <row r="27" spans="2:3" ht="30" x14ac:dyDescent="0.25">
      <c r="C27" s="41" t="s">
        <v>41</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47"/>
  <sheetViews>
    <sheetView zoomScale="85" zoomScaleNormal="85" workbookViewId="0">
      <selection activeCell="K38" sqref="K38"/>
    </sheetView>
  </sheetViews>
  <sheetFormatPr defaultRowHeight="15" x14ac:dyDescent="0.25"/>
  <cols>
    <col min="1" max="1" width="4" customWidth="1"/>
    <col min="2" max="3" width="4.140625" customWidth="1"/>
    <col min="4" max="4" width="38.85546875" customWidth="1"/>
    <col min="5" max="5" width="15.42578125" style="30" customWidth="1"/>
    <col min="6" max="7" width="17" customWidth="1"/>
    <col min="8" max="8" width="9.85546875" customWidth="1"/>
    <col min="9" max="9" width="8.5703125" customWidth="1"/>
    <col min="10" max="10" width="25" customWidth="1"/>
    <col min="11" max="12" width="17.85546875" customWidth="1"/>
    <col min="13" max="13" width="20" customWidth="1"/>
    <col min="14" max="14" width="9.85546875" customWidth="1"/>
    <col min="15" max="15" width="5.140625" customWidth="1"/>
    <col min="16" max="16" width="46.140625" customWidth="1"/>
    <col min="17" max="18" width="17" customWidth="1"/>
  </cols>
  <sheetData>
    <row r="1" spans="2:18" ht="18.75" x14ac:dyDescent="0.3">
      <c r="B1" s="39" t="s">
        <v>33</v>
      </c>
      <c r="C1" s="39"/>
      <c r="D1" s="10"/>
      <c r="E1" s="35"/>
      <c r="F1" s="10"/>
      <c r="G1" s="10"/>
      <c r="H1" s="10"/>
      <c r="I1" s="10"/>
      <c r="J1" s="10"/>
      <c r="K1" s="10"/>
      <c r="L1" s="10"/>
      <c r="M1" s="10"/>
      <c r="N1" s="10"/>
      <c r="O1" s="10"/>
      <c r="P1" s="10"/>
      <c r="Q1" s="10"/>
      <c r="R1" s="10"/>
    </row>
    <row r="3" spans="2:18" x14ac:dyDescent="0.25">
      <c r="B3" s="11" t="s">
        <v>18</v>
      </c>
      <c r="C3" s="11"/>
      <c r="D3" s="11"/>
      <c r="E3" s="31"/>
      <c r="F3" s="11"/>
      <c r="G3" s="11"/>
      <c r="I3" s="11" t="s">
        <v>17</v>
      </c>
      <c r="J3" s="10"/>
      <c r="K3" s="10"/>
      <c r="L3" s="10"/>
      <c r="M3" s="10"/>
      <c r="O3" s="11" t="s">
        <v>30</v>
      </c>
      <c r="P3" s="10"/>
      <c r="Q3" s="10"/>
      <c r="R3" s="10"/>
    </row>
    <row r="5" spans="2:18" x14ac:dyDescent="0.25">
      <c r="E5" s="30" t="s">
        <v>24</v>
      </c>
      <c r="F5" s="26" t="s">
        <v>1</v>
      </c>
      <c r="G5" s="27" t="s">
        <v>2</v>
      </c>
      <c r="I5" s="15" t="s">
        <v>1</v>
      </c>
      <c r="J5" s="16" t="s">
        <v>14</v>
      </c>
      <c r="K5" s="16" t="s">
        <v>19</v>
      </c>
      <c r="L5" s="16" t="s">
        <v>15</v>
      </c>
      <c r="M5" s="16" t="s">
        <v>20</v>
      </c>
      <c r="Q5" s="26" t="s">
        <v>1</v>
      </c>
      <c r="R5" s="27" t="s">
        <v>2</v>
      </c>
    </row>
    <row r="6" spans="2:18" x14ac:dyDescent="0.25">
      <c r="B6" s="4" t="s">
        <v>7</v>
      </c>
      <c r="C6" s="4"/>
      <c r="J6" s="47"/>
      <c r="K6" s="49"/>
      <c r="L6" s="50"/>
      <c r="M6" s="12">
        <f>K6*L6</f>
        <v>0</v>
      </c>
      <c r="O6" s="1" t="s">
        <v>17</v>
      </c>
      <c r="P6" s="1"/>
      <c r="Q6" s="29">
        <f>M17</f>
        <v>0</v>
      </c>
      <c r="R6" s="29">
        <f>M34</f>
        <v>0</v>
      </c>
    </row>
    <row r="7" spans="2:18" ht="15.75" thickBot="1" x14ac:dyDescent="0.3">
      <c r="C7" t="s">
        <v>48</v>
      </c>
      <c r="E7" s="30" t="s">
        <v>26</v>
      </c>
      <c r="F7" s="51"/>
      <c r="G7" s="51"/>
      <c r="J7" s="47"/>
      <c r="K7" s="49"/>
      <c r="L7" s="50"/>
      <c r="M7" s="12">
        <f t="shared" ref="M7:M15" si="0">K7*L7</f>
        <v>0</v>
      </c>
      <c r="O7" s="20" t="s">
        <v>21</v>
      </c>
      <c r="P7" s="20"/>
      <c r="Q7" s="21" t="e">
        <f>F37</f>
        <v>#DIV/0!</v>
      </c>
      <c r="R7" s="21" t="e">
        <f>G37</f>
        <v>#DIV/0!</v>
      </c>
    </row>
    <row r="8" spans="2:18" ht="15.75" thickTop="1" x14ac:dyDescent="0.25">
      <c r="C8" s="1" t="s">
        <v>0</v>
      </c>
      <c r="E8" s="33" t="s">
        <v>26</v>
      </c>
      <c r="F8" s="51"/>
      <c r="G8" s="51"/>
      <c r="J8" s="47"/>
      <c r="K8" s="49"/>
      <c r="L8" s="50"/>
      <c r="M8" s="12">
        <f t="shared" si="0"/>
        <v>0</v>
      </c>
      <c r="O8" s="1" t="s">
        <v>31</v>
      </c>
      <c r="P8" s="1"/>
      <c r="Q8" s="29" t="e">
        <f>Q6-Q7</f>
        <v>#DIV/0!</v>
      </c>
      <c r="R8" s="29" t="e">
        <f>R6-R7</f>
        <v>#DIV/0!</v>
      </c>
    </row>
    <row r="9" spans="2:18" x14ac:dyDescent="0.25">
      <c r="C9" s="1" t="s">
        <v>23</v>
      </c>
      <c r="E9" s="33" t="s">
        <v>26</v>
      </c>
      <c r="F9" s="1">
        <f>F7-F8</f>
        <v>0</v>
      </c>
      <c r="G9" s="1">
        <f>G7-G8</f>
        <v>0</v>
      </c>
      <c r="J9" s="47"/>
      <c r="K9" s="49"/>
      <c r="L9" s="50"/>
      <c r="M9" s="12">
        <f t="shared" si="0"/>
        <v>0</v>
      </c>
    </row>
    <row r="10" spans="2:18" x14ac:dyDescent="0.25">
      <c r="F10" s="28" t="str">
        <f>IF(F9&lt;0,"Error","OK")</f>
        <v>OK</v>
      </c>
      <c r="G10" s="28" t="str">
        <f>IF(G9&lt;0,"Error","OK")</f>
        <v>OK</v>
      </c>
      <c r="J10" s="47"/>
      <c r="K10" s="49"/>
      <c r="L10" s="50"/>
      <c r="M10" s="12">
        <f t="shared" si="0"/>
        <v>0</v>
      </c>
    </row>
    <row r="11" spans="2:18" x14ac:dyDescent="0.25">
      <c r="B11" s="4" t="s">
        <v>8</v>
      </c>
      <c r="C11" s="4"/>
      <c r="J11" s="47"/>
      <c r="K11" s="49"/>
      <c r="L11" s="50"/>
      <c r="M11" s="12">
        <f t="shared" si="0"/>
        <v>0</v>
      </c>
    </row>
    <row r="12" spans="2:18" x14ac:dyDescent="0.25">
      <c r="C12" s="43" t="s">
        <v>44</v>
      </c>
      <c r="E12" s="30" t="s">
        <v>27</v>
      </c>
      <c r="F12" s="48"/>
      <c r="G12" s="48"/>
      <c r="J12" s="47"/>
      <c r="K12" s="49"/>
      <c r="L12" s="50"/>
      <c r="M12" s="12">
        <f t="shared" si="0"/>
        <v>0</v>
      </c>
    </row>
    <row r="13" spans="2:18" x14ac:dyDescent="0.25">
      <c r="D13" s="44" t="s">
        <v>36</v>
      </c>
      <c r="E13" s="30" t="s">
        <v>27</v>
      </c>
      <c r="F13" s="45" t="e">
        <f>F19</f>
        <v>#DIV/0!</v>
      </c>
      <c r="G13" s="45" t="e">
        <f>G19</f>
        <v>#DIV/0!</v>
      </c>
      <c r="J13" s="47"/>
      <c r="K13" s="49"/>
      <c r="L13" s="50"/>
      <c r="M13" s="12">
        <f t="shared" si="0"/>
        <v>0</v>
      </c>
    </row>
    <row r="14" spans="2:18" x14ac:dyDescent="0.25">
      <c r="D14" s="44" t="s">
        <v>37</v>
      </c>
      <c r="E14" s="30" t="s">
        <v>27</v>
      </c>
      <c r="F14" s="46">
        <v>0</v>
      </c>
      <c r="G14" s="46">
        <v>0</v>
      </c>
      <c r="J14" s="47"/>
      <c r="K14" s="49"/>
      <c r="L14" s="50"/>
      <c r="M14" s="12">
        <f t="shared" si="0"/>
        <v>0</v>
      </c>
    </row>
    <row r="15" spans="2:18" x14ac:dyDescent="0.25">
      <c r="H15" s="1"/>
      <c r="J15" s="47"/>
      <c r="K15" s="49"/>
      <c r="L15" s="50"/>
      <c r="M15" s="12">
        <f t="shared" si="0"/>
        <v>0</v>
      </c>
    </row>
    <row r="16" spans="2:18" x14ac:dyDescent="0.25">
      <c r="C16" s="5" t="s">
        <v>3</v>
      </c>
      <c r="E16" s="32" t="s">
        <v>29</v>
      </c>
      <c r="F16" s="6">
        <v>0.06</v>
      </c>
      <c r="G16" s="6">
        <f>F16</f>
        <v>0.06</v>
      </c>
      <c r="H16" s="1"/>
    </row>
    <row r="17" spans="2:13" x14ac:dyDescent="0.25">
      <c r="I17" s="22" t="s">
        <v>12</v>
      </c>
      <c r="J17" s="22"/>
      <c r="K17" s="23">
        <f>SUM(K6:K15)</f>
        <v>0</v>
      </c>
      <c r="L17" s="23"/>
      <c r="M17" s="23">
        <f>SUM(M6:M15)</f>
        <v>0</v>
      </c>
    </row>
    <row r="18" spans="2:13" x14ac:dyDescent="0.25">
      <c r="B18" s="4" t="s">
        <v>5</v>
      </c>
      <c r="C18" s="4"/>
    </row>
    <row r="19" spans="2:13" x14ac:dyDescent="0.25">
      <c r="C19" t="s">
        <v>25</v>
      </c>
      <c r="E19" s="30" t="s">
        <v>27</v>
      </c>
      <c r="F19" s="2" t="e">
        <f>(F7/F8)-1</f>
        <v>#DIV/0!</v>
      </c>
      <c r="G19" s="2" t="e">
        <f>(G7/G8)-1</f>
        <v>#DIV/0!</v>
      </c>
    </row>
    <row r="20" spans="2:13" x14ac:dyDescent="0.25">
      <c r="C20" s="36" t="s">
        <v>28</v>
      </c>
      <c r="D20" s="36"/>
      <c r="E20" s="37" t="s">
        <v>27</v>
      </c>
      <c r="F20" s="38" t="e">
        <f>F16*(F7/F8)</f>
        <v>#DIV/0!</v>
      </c>
      <c r="G20" s="38" t="e">
        <f>G16*(G7/G8)</f>
        <v>#DIV/0!</v>
      </c>
    </row>
    <row r="21" spans="2:13" x14ac:dyDescent="0.25">
      <c r="C21" t="s">
        <v>4</v>
      </c>
      <c r="E21" s="32" t="s">
        <v>27</v>
      </c>
      <c r="F21" s="3" t="e">
        <f>SUM(F19:F20)</f>
        <v>#DIV/0!</v>
      </c>
      <c r="G21" s="3" t="e">
        <f>SUM(G19:G20)</f>
        <v>#DIV/0!</v>
      </c>
    </row>
    <row r="22" spans="2:13" x14ac:dyDescent="0.25">
      <c r="I22" s="14" t="s">
        <v>2</v>
      </c>
      <c r="J22" s="17" t="s">
        <v>14</v>
      </c>
      <c r="K22" s="17" t="s">
        <v>19</v>
      </c>
      <c r="L22" s="17" t="s">
        <v>15</v>
      </c>
      <c r="M22" s="17" t="s">
        <v>16</v>
      </c>
    </row>
    <row r="23" spans="2:13" x14ac:dyDescent="0.25">
      <c r="C23" s="1" t="s">
        <v>10</v>
      </c>
      <c r="E23" s="33" t="s">
        <v>26</v>
      </c>
      <c r="F23" s="7">
        <f>F8</f>
        <v>0</v>
      </c>
      <c r="G23" s="7">
        <f>G8</f>
        <v>0</v>
      </c>
      <c r="J23" s="47"/>
      <c r="K23" s="49"/>
      <c r="L23" s="50"/>
      <c r="M23" s="12">
        <f>K23*L23</f>
        <v>0</v>
      </c>
    </row>
    <row r="24" spans="2:13" x14ac:dyDescent="0.25">
      <c r="C24" s="5" t="s">
        <v>11</v>
      </c>
      <c r="E24" s="32" t="s">
        <v>26</v>
      </c>
      <c r="F24" s="7">
        <f>F9</f>
        <v>0</v>
      </c>
      <c r="G24" s="7">
        <f>G9</f>
        <v>0</v>
      </c>
      <c r="J24" s="47"/>
      <c r="K24" s="49"/>
      <c r="L24" s="50"/>
      <c r="M24" s="12">
        <f t="shared" ref="M24:M32" si="1">K24*L24</f>
        <v>0</v>
      </c>
    </row>
    <row r="25" spans="2:13" x14ac:dyDescent="0.25">
      <c r="C25" s="8" t="s">
        <v>3</v>
      </c>
      <c r="D25" s="36"/>
      <c r="E25" s="34" t="s">
        <v>26</v>
      </c>
      <c r="F25" s="9" t="e">
        <f>F23*F20</f>
        <v>#DIV/0!</v>
      </c>
      <c r="G25" s="9" t="e">
        <f>G23*G20</f>
        <v>#DIV/0!</v>
      </c>
      <c r="J25" s="47"/>
      <c r="K25" s="49"/>
      <c r="L25" s="50"/>
      <c r="M25" s="12">
        <f t="shared" si="1"/>
        <v>0</v>
      </c>
    </row>
    <row r="26" spans="2:13" x14ac:dyDescent="0.25">
      <c r="C26" s="5" t="s">
        <v>13</v>
      </c>
      <c r="E26" s="32" t="s">
        <v>26</v>
      </c>
      <c r="F26" s="7" t="e">
        <f>SUM(F23:F25)</f>
        <v>#DIV/0!</v>
      </c>
      <c r="G26" s="7" t="e">
        <f>SUM(G23:G25)</f>
        <v>#DIV/0!</v>
      </c>
      <c r="J26" s="47"/>
      <c r="K26" s="49"/>
      <c r="L26" s="50"/>
      <c r="M26" s="12">
        <f t="shared" si="1"/>
        <v>0</v>
      </c>
    </row>
    <row r="27" spans="2:13" x14ac:dyDescent="0.25">
      <c r="D27" s="18"/>
      <c r="E27" s="32"/>
      <c r="F27" s="19" t="e">
        <f>F26=(F23*(1+F21))</f>
        <v>#DIV/0!</v>
      </c>
      <c r="G27" s="19" t="e">
        <f>G26=(G23*(1+G21))</f>
        <v>#DIV/0!</v>
      </c>
      <c r="J27" s="47"/>
      <c r="K27" s="49"/>
      <c r="L27" s="50"/>
      <c r="M27" s="12">
        <f t="shared" si="1"/>
        <v>0</v>
      </c>
    </row>
    <row r="28" spans="2:13" x14ac:dyDescent="0.25">
      <c r="J28" s="47"/>
      <c r="K28" s="49"/>
      <c r="L28" s="50"/>
      <c r="M28" s="12">
        <f t="shared" si="1"/>
        <v>0</v>
      </c>
    </row>
    <row r="29" spans="2:13" x14ac:dyDescent="0.25">
      <c r="B29" s="4" t="s">
        <v>6</v>
      </c>
      <c r="C29" s="4"/>
      <c r="J29" s="47"/>
      <c r="K29" s="49"/>
      <c r="L29" s="50"/>
      <c r="M29" s="12">
        <f t="shared" si="1"/>
        <v>0</v>
      </c>
    </row>
    <row r="30" spans="2:13" x14ac:dyDescent="0.25">
      <c r="C30" t="s">
        <v>32</v>
      </c>
      <c r="E30" s="30" t="s">
        <v>27</v>
      </c>
      <c r="F30" s="2" t="e">
        <f>MAX(F$19-F$12,0)</f>
        <v>#DIV/0!</v>
      </c>
      <c r="G30" s="2" t="e">
        <f>MAX(G$19-G$12,0)</f>
        <v>#DIV/0!</v>
      </c>
      <c r="J30" s="47"/>
      <c r="K30" s="49"/>
      <c r="L30" s="50"/>
      <c r="M30" s="12">
        <f t="shared" si="1"/>
        <v>0</v>
      </c>
    </row>
    <row r="31" spans="2:13" x14ac:dyDescent="0.25">
      <c r="C31" s="36" t="s">
        <v>28</v>
      </c>
      <c r="D31" s="36"/>
      <c r="E31" s="37" t="s">
        <v>27</v>
      </c>
      <c r="F31" s="38" t="e">
        <f>MIN(F16*(1+(F30+0.0385)),F20)</f>
        <v>#DIV/0!</v>
      </c>
      <c r="G31" s="38" t="e">
        <f>MIN(G16*(1+(G30+0.0385)),G20)</f>
        <v>#DIV/0!</v>
      </c>
      <c r="J31" s="47"/>
      <c r="K31" s="49"/>
      <c r="L31" s="50"/>
      <c r="M31" s="12">
        <f t="shared" si="1"/>
        <v>0</v>
      </c>
    </row>
    <row r="32" spans="2:13" x14ac:dyDescent="0.25">
      <c r="C32" t="s">
        <v>9</v>
      </c>
      <c r="E32" s="32" t="s">
        <v>27</v>
      </c>
      <c r="F32" s="3" t="e">
        <f>SUM(F30:F31)</f>
        <v>#DIV/0!</v>
      </c>
      <c r="G32" s="3" t="e">
        <f>SUM(G30:G31)</f>
        <v>#DIV/0!</v>
      </c>
      <c r="J32" s="47"/>
      <c r="K32" s="49"/>
      <c r="L32" s="50"/>
      <c r="M32" s="12">
        <f t="shared" si="1"/>
        <v>0</v>
      </c>
    </row>
    <row r="34" spans="2:13" x14ac:dyDescent="0.25">
      <c r="C34" s="1" t="s">
        <v>10</v>
      </c>
      <c r="E34" s="33" t="s">
        <v>26</v>
      </c>
      <c r="F34" s="7">
        <f>F8</f>
        <v>0</v>
      </c>
      <c r="G34" s="7">
        <f>G8</f>
        <v>0</v>
      </c>
      <c r="I34" s="13" t="s">
        <v>12</v>
      </c>
      <c r="J34" s="13"/>
      <c r="K34" s="24">
        <f>SUM(K23:K32)</f>
        <v>0</v>
      </c>
      <c r="L34" s="24"/>
      <c r="M34" s="24">
        <f>SUM(M23:M32)</f>
        <v>0</v>
      </c>
    </row>
    <row r="35" spans="2:13" x14ac:dyDescent="0.25">
      <c r="C35" s="5" t="s">
        <v>11</v>
      </c>
      <c r="E35" s="32" t="s">
        <v>26</v>
      </c>
      <c r="F35" s="7" t="e">
        <f>F34*F30</f>
        <v>#DIV/0!</v>
      </c>
      <c r="G35" s="7" t="e">
        <f>G34*G30</f>
        <v>#DIV/0!</v>
      </c>
    </row>
    <row r="36" spans="2:13" x14ac:dyDescent="0.25">
      <c r="C36" s="8" t="s">
        <v>3</v>
      </c>
      <c r="D36" s="36"/>
      <c r="E36" s="34" t="s">
        <v>26</v>
      </c>
      <c r="F36" s="9" t="e">
        <f>F34*F31</f>
        <v>#DIV/0!</v>
      </c>
      <c r="G36" s="9" t="e">
        <f>G34*G31</f>
        <v>#DIV/0!</v>
      </c>
    </row>
    <row r="37" spans="2:13" x14ac:dyDescent="0.25">
      <c r="C37" s="5" t="s">
        <v>21</v>
      </c>
      <c r="E37" s="32" t="s">
        <v>26</v>
      </c>
      <c r="F37" s="7" t="e">
        <f>SUM(F34:F36)</f>
        <v>#DIV/0!</v>
      </c>
      <c r="G37" s="7" t="e">
        <f>SUM(G34:G36)</f>
        <v>#DIV/0!</v>
      </c>
    </row>
    <row r="38" spans="2:13" x14ac:dyDescent="0.25">
      <c r="D38" s="18"/>
      <c r="E38" s="32"/>
      <c r="F38" s="19" t="e">
        <f>F37=(F34*(1+F32))</f>
        <v>#DIV/0!</v>
      </c>
      <c r="G38" s="19" t="e">
        <f>G37=(G34*(1+G32))</f>
        <v>#DIV/0!</v>
      </c>
    </row>
    <row r="40" spans="2:13" x14ac:dyDescent="0.25">
      <c r="B40" s="10" t="s">
        <v>22</v>
      </c>
      <c r="C40" s="10"/>
      <c r="D40" s="10"/>
      <c r="E40" s="35"/>
      <c r="F40" s="25" t="e">
        <f>F26-F37</f>
        <v>#DIV/0!</v>
      </c>
      <c r="G40" s="25" t="e">
        <f>G26-G37</f>
        <v>#DIV/0!</v>
      </c>
    </row>
    <row r="41" spans="2:13" x14ac:dyDescent="0.25">
      <c r="F41" s="28" t="e">
        <f>IF(F40&lt;0,"Error","OK")</f>
        <v>#DIV/0!</v>
      </c>
      <c r="G41" s="28" t="e">
        <f>IF(G40&lt;0,"Error","OK")</f>
        <v>#DIV/0!</v>
      </c>
    </row>
    <row r="46" spans="2:13" x14ac:dyDescent="0.25">
      <c r="F46" s="52"/>
      <c r="G46" s="52"/>
    </row>
    <row r="47" spans="2:13" x14ac:dyDescent="0.25">
      <c r="F47" s="52"/>
      <c r="G47" s="52"/>
    </row>
  </sheetData>
  <conditionalFormatting sqref="G10">
    <cfRule type="cellIs" dxfId="5" priority="9" operator="equal">
      <formula>"Error"</formula>
    </cfRule>
  </conditionalFormatting>
  <conditionalFormatting sqref="F10">
    <cfRule type="cellIs" dxfId="4" priority="8" operator="equal">
      <formula>"Error"</formula>
    </cfRule>
  </conditionalFormatting>
  <conditionalFormatting sqref="G41">
    <cfRule type="cellIs" dxfId="3" priority="7" operator="equal">
      <formula>"Error"</formula>
    </cfRule>
  </conditionalFormatting>
  <conditionalFormatting sqref="F41">
    <cfRule type="cellIs" dxfId="2" priority="6" operator="equal">
      <formula>"Error"</formula>
    </cfRule>
  </conditionalFormatting>
  <conditionalFormatting sqref="F12">
    <cfRule type="cellIs" dxfId="1" priority="2" operator="notBetween">
      <formula>$F$13</formula>
      <formula>$F$14</formula>
    </cfRule>
  </conditionalFormatting>
  <conditionalFormatting sqref="G12">
    <cfRule type="cellIs" dxfId="0" priority="1" operator="notBetween">
      <formula>$G$13</formula>
      <formula>$G$14</formula>
    </cfRule>
  </conditionalFormatting>
  <pageMargins left="0.7" right="0.7" top="0.75" bottom="0.75" header="0.3" footer="0.3"/>
  <pageSetup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Workbook</vt:lpstr>
    </vt:vector>
  </TitlesOfParts>
  <Company>City of Tacoma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Ray</dc:creator>
  <cp:lastModifiedBy>Johnson, Ray</cp:lastModifiedBy>
  <dcterms:created xsi:type="dcterms:W3CDTF">2020-06-25T18:42:34Z</dcterms:created>
  <dcterms:modified xsi:type="dcterms:W3CDTF">2020-07-30T18:53:38Z</dcterms:modified>
</cp:coreProperties>
</file>